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収支計算書" sheetId="1" r:id="rId1"/>
    <sheet name="正味財産増減計算書" sheetId="2" r:id="rId2"/>
    <sheet name="正味財産増減計算書総括表" sheetId="3" r:id="rId3"/>
    <sheet name="貸借対照表" sheetId="4" r:id="rId4"/>
    <sheet name="貸借対照表総括表" sheetId="5" r:id="rId5"/>
    <sheet name="財産目録" sheetId="6" r:id="rId6"/>
    <sheet name="注記" sheetId="7" r:id="rId7"/>
    <sheet name="固定資産減価償却" sheetId="8" r:id="rId8"/>
  </sheets>
  <definedNames>
    <definedName name="_xlnm.Print_Area" localSheetId="1">'正味財産増減計算書'!$A$1:$I$68</definedName>
    <definedName name="_xlnm.Print_Area" localSheetId="2">'正味財産増減計算書総括表'!$A$1:$G$63</definedName>
    <definedName name="_xlnm.Print_Area" localSheetId="3">'貸借対照表'!$A$1:$H$59</definedName>
    <definedName name="_xlnm.Print_Area" localSheetId="4">'貸借対照表総括表'!$A$1:$G$47</definedName>
  </definedNames>
  <calcPr fullCalcOnLoad="1"/>
</workbook>
</file>

<file path=xl/sharedStrings.xml><?xml version="1.0" encoding="utf-8"?>
<sst xmlns="http://schemas.openxmlformats.org/spreadsheetml/2006/main" count="410" uniqueCount="386">
  <si>
    <t>（単位：円）</t>
  </si>
  <si>
    <t>科          目</t>
  </si>
  <si>
    <t>予算額</t>
  </si>
  <si>
    <t>決算額</t>
  </si>
  <si>
    <t>差額</t>
  </si>
  <si>
    <t>備  考</t>
  </si>
  <si>
    <t>Ⅰ収入の部</t>
  </si>
  <si>
    <t>　1基本財産運用収入</t>
  </si>
  <si>
    <t>　2会費収入</t>
  </si>
  <si>
    <t>　　　正会員会費収入</t>
  </si>
  <si>
    <t>　　　入会金</t>
  </si>
  <si>
    <t>　　　賛助会員会費収入</t>
  </si>
  <si>
    <t>　3補助金収入</t>
  </si>
  <si>
    <t xml:space="preserve">  4事業収入</t>
  </si>
  <si>
    <t>　　　学術集会開催収入</t>
  </si>
  <si>
    <t>　　　認定心理士資格審査・認定料収入</t>
  </si>
  <si>
    <t>　　　機関誌購読料</t>
  </si>
  <si>
    <t>　　　機関誌広告料</t>
  </si>
  <si>
    <t>　5雑収入</t>
  </si>
  <si>
    <t>　　　雑収入</t>
  </si>
  <si>
    <t>　　　受取利息</t>
  </si>
  <si>
    <t>　　当期収入合計（A）</t>
  </si>
  <si>
    <t>　　前期繰越収支差額</t>
  </si>
  <si>
    <t>　　収入合計（B）</t>
  </si>
  <si>
    <t>Ⅱ支出の部</t>
  </si>
  <si>
    <t>　1事業費</t>
  </si>
  <si>
    <t>　　　学術集会の開催</t>
  </si>
  <si>
    <t>　　　　　学術集会開催経費</t>
  </si>
  <si>
    <t>　　　　　準備委員会経費</t>
  </si>
  <si>
    <t>　　　　　公開講演会経費</t>
  </si>
  <si>
    <t>　　　出版物刊行費</t>
  </si>
  <si>
    <t>　　　　　機関紙刊行費</t>
  </si>
  <si>
    <t>　　　　　ワールド刊行費</t>
  </si>
  <si>
    <t>　　　研究の奨励</t>
  </si>
  <si>
    <t>　　　　　部会・研究会等支援</t>
  </si>
  <si>
    <t>　　　資格認定業務費</t>
  </si>
  <si>
    <t>　　　　　認定業務事務経費</t>
  </si>
  <si>
    <t>　　　　　教育・研修・出版</t>
  </si>
  <si>
    <t>　　　関係学術団体との連絡協力</t>
  </si>
  <si>
    <t>　　　租税公課</t>
  </si>
  <si>
    <t>　　　新規事業の企画費</t>
  </si>
  <si>
    <t>　2管理費</t>
  </si>
  <si>
    <t>　　　給料手当</t>
  </si>
  <si>
    <t>　　　福利厚生費</t>
  </si>
  <si>
    <t>　　　会議費</t>
  </si>
  <si>
    <t>　　　旅費交通費</t>
  </si>
  <si>
    <t>　　　通信運搬費</t>
  </si>
  <si>
    <t>　　　消耗品費</t>
  </si>
  <si>
    <t>　　　事務室賃借料</t>
  </si>
  <si>
    <t>　　　光熱水料費</t>
  </si>
  <si>
    <t>　　　雑費</t>
  </si>
  <si>
    <t>　　当期支出合計（C）</t>
  </si>
  <si>
    <t>　　当期収支差額（A）－（C）</t>
  </si>
  <si>
    <t>　　次期繰越収支差額（B）－（C）</t>
  </si>
  <si>
    <t>科　　　　　目</t>
  </si>
  <si>
    <t>財　産　目　録</t>
  </si>
  <si>
    <t>金　　　額</t>
  </si>
  <si>
    <t>Ⅰ資産の部</t>
  </si>
  <si>
    <t>　1.流動資産</t>
  </si>
  <si>
    <t>　(1)現　　金    手許有高</t>
  </si>
  <si>
    <t>　(2)振替貯金    東京貯金  00100-2-13338</t>
  </si>
  <si>
    <t>　   　　　　　　事務ｾﾝﾀｰ  00180-4-543408</t>
  </si>
  <si>
    <t>　(3)預貯金等</t>
  </si>
  <si>
    <t xml:space="preserve">       当座預金　みずほ銀行本郷支店</t>
  </si>
  <si>
    <t xml:space="preserve">       普通預金　みずほ銀行本郷支店</t>
  </si>
  <si>
    <t xml:space="preserve">       定額貯金  本郷郵便局</t>
  </si>
  <si>
    <t xml:space="preserve">       有価証券　中国ファンド</t>
  </si>
  <si>
    <t>流動資産合計</t>
  </si>
  <si>
    <t>　2.固定資産</t>
  </si>
  <si>
    <t>　(1)基本財産</t>
  </si>
  <si>
    <t>基本財産計</t>
  </si>
  <si>
    <t xml:space="preserve">  (2)その他の固定資産</t>
  </si>
  <si>
    <t xml:space="preserve">       備　品　　　　IBMﾈｯﾄﾌｨﾆﾃｨ3,500　他</t>
  </si>
  <si>
    <t xml:space="preserve">       減価償却累計額</t>
  </si>
  <si>
    <t>その他の固定資産計</t>
  </si>
  <si>
    <t>資　産　合　計</t>
  </si>
  <si>
    <t>Ⅱ負債の部</t>
  </si>
  <si>
    <t>　1.流動負債</t>
  </si>
  <si>
    <t xml:space="preserve">       預り金　　　職員源泉所得税等</t>
  </si>
  <si>
    <t xml:space="preserve">       　　　　　　その他</t>
  </si>
  <si>
    <t>流動負債合計</t>
  </si>
  <si>
    <t>負　債　合　計</t>
  </si>
  <si>
    <t>当期増加額</t>
  </si>
  <si>
    <t>定期預金</t>
  </si>
  <si>
    <t>取得価額</t>
  </si>
  <si>
    <t>普通預金</t>
  </si>
  <si>
    <t>固定資産及び減価償却費明細書</t>
  </si>
  <si>
    <t>(社)日本心理学会</t>
  </si>
  <si>
    <t>摘　　　要</t>
  </si>
  <si>
    <t>取得
年月</t>
  </si>
  <si>
    <t>償却基
礎価額</t>
  </si>
  <si>
    <t>法定耐
用年数</t>
  </si>
  <si>
    <t>定率法
償却率</t>
  </si>
  <si>
    <t>期間</t>
  </si>
  <si>
    <t>当期償却額</t>
  </si>
  <si>
    <t>償却累計額</t>
  </si>
  <si>
    <t>次期繰越額</t>
  </si>
  <si>
    <t>備考</t>
  </si>
  <si>
    <t>〔什器備品〕</t>
  </si>
  <si>
    <t>IBM ﾈｯﾄﾌｨﾆﾃｨ
3500他4</t>
  </si>
  <si>
    <t>1/2
収益</t>
  </si>
  <si>
    <t>パソコンラック</t>
  </si>
  <si>
    <t>収納棚ユニット</t>
  </si>
  <si>
    <t>キャノンコピー機
IR 7200</t>
  </si>
  <si>
    <t>フィニッシャー
Ｋ１</t>
  </si>
  <si>
    <t>合　　　計</t>
  </si>
  <si>
    <t xml:space="preserve">       　　　　　三井住友銀行小石川支店</t>
  </si>
  <si>
    <t xml:space="preserve">       国際交流基金  みずほ銀行本郷支店定期預金</t>
  </si>
  <si>
    <t>固定資産合計</t>
  </si>
  <si>
    <t>　　　補助金支出</t>
  </si>
  <si>
    <t>12/12</t>
  </si>
  <si>
    <t>12/12</t>
  </si>
  <si>
    <t>12/12</t>
  </si>
  <si>
    <t xml:space="preserve">       退職金積立金  みずほ銀行丸の内中央支店</t>
  </si>
  <si>
    <t>　　　　　優秀論文賞関連支出</t>
  </si>
  <si>
    <t>　4退職金積立金</t>
  </si>
  <si>
    <t>　5国際交流基金引当金</t>
  </si>
  <si>
    <t>ソニー　ＶＡＩＯ</t>
  </si>
  <si>
    <t>　　　有価証券利息</t>
  </si>
  <si>
    <t>社団法人　日本心理学会</t>
  </si>
  <si>
    <t xml:space="preserve">       定期預金  三井住友銀行小石川支店</t>
  </si>
  <si>
    <t xml:space="preserve">       国債　　　大和証券（公益）</t>
  </si>
  <si>
    <t>　6予備費</t>
  </si>
  <si>
    <t xml:space="preserve">       　　　　　みずほ銀行本郷支店</t>
  </si>
  <si>
    <t xml:space="preserve">       　　　　　三菱東京UFJ銀行春日支店</t>
  </si>
  <si>
    <t xml:space="preserve">       　　　　　三菱東京UFJ銀行本郷支店</t>
  </si>
  <si>
    <t xml:space="preserve">       普通預金　三菱UFJ信託銀行本店</t>
  </si>
  <si>
    <t xml:space="preserve">       定期預金　三菱東京UFJ銀行本郷支店</t>
  </si>
  <si>
    <t xml:space="preserve">       　　　　　三菱UFJ信託銀行本店</t>
  </si>
  <si>
    <t xml:space="preserve">       　　　　　　　三菱東京UFJ銀行春日支店定期預金</t>
  </si>
  <si>
    <t>Ⅲ正味財産</t>
  </si>
  <si>
    <t>平成１８年４月１日から平成１９年３月３１日まで</t>
  </si>
  <si>
    <t>　　　　　名簿刊行費</t>
  </si>
  <si>
    <t>　　　　　国際賞</t>
  </si>
  <si>
    <t>　　　創立80周年記念事業経費</t>
  </si>
  <si>
    <t>　　　　　関係学術団体との連絡協力</t>
  </si>
  <si>
    <t>　　　　　日心連検定事業特別協力金</t>
  </si>
  <si>
    <t>　　　電算費</t>
  </si>
  <si>
    <t>　　　代議員・理事選挙費</t>
  </si>
  <si>
    <t>　3電算システム構築費</t>
  </si>
  <si>
    <t>平成19年3月31日現在</t>
  </si>
  <si>
    <t>平成１８年４月１日～平成1９年３月３１日</t>
  </si>
  <si>
    <t>1/2
収益
5%</t>
  </si>
  <si>
    <t>平成18年度収支計算書</t>
  </si>
  <si>
    <t xml:space="preserve">       　　　　　野村証券ＣＲＦ</t>
  </si>
  <si>
    <t xml:space="preserve">       立替金　　認定心理士会</t>
  </si>
  <si>
    <t xml:space="preserve">       仮払金　　第71回、第72回大会</t>
  </si>
  <si>
    <t xml:space="preserve">       保証金　　　　田村ビル、後藤ビル</t>
  </si>
  <si>
    <t xml:space="preserve">       前受金　　　平成１９年度分前受会費</t>
  </si>
  <si>
    <t xml:space="preserve">       未払金　　　㈱平文社</t>
  </si>
  <si>
    <t xml:space="preserve">       未払法人税等</t>
  </si>
  <si>
    <t xml:space="preserve">       未払消費税</t>
  </si>
  <si>
    <t xml:space="preserve">       預け金　　大和証券（公益）</t>
  </si>
  <si>
    <t xml:space="preserve">　　　正　味　財　産　増　減　計　算　書   </t>
  </si>
  <si>
    <t xml:space="preserve">  　　　　　　平成１８年４月１日から平成１９年３月３１日まで</t>
  </si>
  <si>
    <t>Ⅰ　一般正味財産増減の部</t>
  </si>
  <si>
    <t>　１　　経常増減の部　</t>
  </si>
  <si>
    <t>　　(１)　 経常収益　</t>
  </si>
  <si>
    <t>　　　　①　 事業収益</t>
  </si>
  <si>
    <t>　　　　　　　会費収入　　</t>
  </si>
  <si>
    <t>　　　　　　　　 正会員会費収入</t>
  </si>
  <si>
    <t xml:space="preserve">                  入会金</t>
  </si>
  <si>
    <t xml:space="preserve">                  賛助会員会費収入</t>
  </si>
  <si>
    <t>　　　　　　　補助金収入</t>
  </si>
  <si>
    <t>　　　　　　　事業収入</t>
  </si>
  <si>
    <t>　　　　　　　　 学術集会開催収入</t>
  </si>
  <si>
    <t>　　　　　　　　 認定心理士資格</t>
  </si>
  <si>
    <t>　　　　　　　　 　 審査認定料収入</t>
  </si>
  <si>
    <t>　　　　　　　　 機関誌購読料</t>
  </si>
  <si>
    <t>　　　　　　　　 機関誌広告料</t>
  </si>
  <si>
    <t>　　　　　　  雑収入</t>
  </si>
  <si>
    <t>　　　　　　　　 雑収入</t>
  </si>
  <si>
    <t>　　　　　　　　 受取利息</t>
  </si>
  <si>
    <t>　　　　　　　　 有価証券利息</t>
  </si>
  <si>
    <t>経常収益計</t>
  </si>
  <si>
    <t>　　(２)　 経常費用　</t>
  </si>
  <si>
    <t>　　　　①　 事業費</t>
  </si>
  <si>
    <t>　　　　　　  学術集会の開催</t>
  </si>
  <si>
    <t>　　　　　　　出版物刊行費</t>
  </si>
  <si>
    <t>　　　　　　　研究の奨励</t>
  </si>
  <si>
    <t>　　　　　　　資格認定業務費</t>
  </si>
  <si>
    <t>　　　　　　　創立80周年記念事業費</t>
  </si>
  <si>
    <t>　　　　　　　関係学術団体との連絡協力</t>
  </si>
  <si>
    <t>　　　　　　　租税公課</t>
  </si>
  <si>
    <t>　　　　　　　補助金支出</t>
  </si>
  <si>
    <t>　　　　②　 管理費</t>
  </si>
  <si>
    <t>　　　　　　　給料手当</t>
  </si>
  <si>
    <t>　　　　　　　福利厚生費</t>
  </si>
  <si>
    <t>　　　　　　　会議費</t>
  </si>
  <si>
    <t>　　　　　　　旅費交通費</t>
  </si>
  <si>
    <t>　　　　　　　通信運搬費</t>
  </si>
  <si>
    <t>　　　　　　　消耗品費</t>
  </si>
  <si>
    <t>　　　　　　　事務室賃借料</t>
  </si>
  <si>
    <t>　　　　　　　光熱水料費</t>
  </si>
  <si>
    <t>　　　　　　　電算費</t>
  </si>
  <si>
    <t>　　　　　　　代議員理事選挙費</t>
  </si>
  <si>
    <t>　　　　　　　減価償却費</t>
  </si>
  <si>
    <t>　　　　　　　雑費</t>
  </si>
  <si>
    <t>　　　　③　 電算ｼｽﾃﾑ構築費</t>
  </si>
  <si>
    <t>経常費用計</t>
  </si>
  <si>
    <t>当期経常増減額</t>
  </si>
  <si>
    <t>　２　　経常外増減の部</t>
  </si>
  <si>
    <t>当期経常外増減額</t>
  </si>
  <si>
    <t>当期一般正味財産増減額</t>
  </si>
  <si>
    <t>一般正味財産期首残高</t>
  </si>
  <si>
    <t>一般正味財産期末残高</t>
  </si>
  <si>
    <t>Ⅱ　指定正味財産増減の部</t>
  </si>
  <si>
    <t>　　　  　　  受取補助金</t>
  </si>
  <si>
    <t>　　　　　　　一般正味財産への振替</t>
  </si>
  <si>
    <t>当期指定正味財産増加額</t>
  </si>
  <si>
    <t>指定正味財産期末残高</t>
  </si>
  <si>
    <t>Ⅲ　正味財産期末残高</t>
  </si>
  <si>
    <t xml:space="preserve">  　　　　　　　貸　　借　　対　　照　　表</t>
  </si>
  <si>
    <t>　  　　　　　　平成１９年３月３１日現在</t>
  </si>
  <si>
    <t>Ⅰ　資産の部　　</t>
  </si>
  <si>
    <t>　　 (１)　流動資産　　　</t>
  </si>
  <si>
    <t>　　 　　　１．　現 　金　　</t>
  </si>
  <si>
    <t>　　　　　 ２．　振替貯金</t>
  </si>
  <si>
    <t>　　　　　 ３．　当座預金</t>
  </si>
  <si>
    <t>　　　　　 ４．　普通預金</t>
  </si>
  <si>
    <t>　　　　　 ５．　定期預金</t>
  </si>
  <si>
    <t>　　　　　 ６．　定額貯金</t>
  </si>
  <si>
    <t>　　　　　 ７．　国　　　債</t>
  </si>
  <si>
    <t>　　　　　 ８．　有価証券</t>
  </si>
  <si>
    <t>　　　　　 ９．　仮払金</t>
  </si>
  <si>
    <t>　　　　 １０．　立替金</t>
  </si>
  <si>
    <t>　　　　 １１．　預け金</t>
  </si>
  <si>
    <t>　　　　　　　　　　　　　　　　　流動資産合計</t>
  </si>
  <si>
    <t>　　 (２)　固定資産　　　</t>
  </si>
  <si>
    <t>　　　　　 １．　基本財産</t>
  </si>
  <si>
    <t>　　　　　　　　 基本金積立金</t>
  </si>
  <si>
    <t>　　　　　 ２．　その他の固定資産</t>
  </si>
  <si>
    <t>　　　　　　　　 退職金積立金</t>
  </si>
  <si>
    <t>　　　　　     　国際交流基金</t>
  </si>
  <si>
    <t>　　　　　　　　 保証金</t>
  </si>
  <si>
    <t>　　　　　　　　 備　 品</t>
  </si>
  <si>
    <t>　　　　　　　　 減価償却累計額</t>
  </si>
  <si>
    <t>　　　　　　　　　　　　　　　　　固定資産合計</t>
  </si>
  <si>
    <t>　　　　　　　　　　　　　　　　　資　産　合　計</t>
  </si>
  <si>
    <t>Ⅱ　負債の部　　</t>
  </si>
  <si>
    <t>　　 (１)　流動負債　　　</t>
  </si>
  <si>
    <t>　　 　　　１．　未　払　金　</t>
  </si>
  <si>
    <t>　　 　　　２．　預　 り　金　</t>
  </si>
  <si>
    <t>　　 　　　３．　前受 会費　</t>
  </si>
  <si>
    <t>　　 　　　４．　未払法人税等　</t>
  </si>
  <si>
    <t>　　 　　　５．　未払消費税</t>
  </si>
  <si>
    <t>　　　　　　　　　　　　　　　　　流動負債合計</t>
  </si>
  <si>
    <t>　　 (２)　固定負債　　　</t>
  </si>
  <si>
    <t>　　　　　　　　　　　　　　　　　固定負債合計</t>
  </si>
  <si>
    <t>　　　　　　　　　　　　　　　　　負　債　合　計</t>
  </si>
  <si>
    <t>Ⅲ　正味財産の部　　</t>
  </si>
  <si>
    <t>　　 (１)　指定正味財産　　　</t>
  </si>
  <si>
    <t>　　 (２)　一般正味財産　　　</t>
  </si>
  <si>
    <t>　　　　　　　　　　　　　　　　　正味財産合計</t>
  </si>
  <si>
    <t>　　　　　　　　　　　　　　　　　負債及び正味財産合計</t>
  </si>
  <si>
    <t>　　貸借対照表総括表</t>
  </si>
  <si>
    <t>平成１９年３月３１日現在</t>
  </si>
  <si>
    <t>　　　　　　科　　　　　　目</t>
  </si>
  <si>
    <t>総合計</t>
  </si>
  <si>
    <t>公益の部</t>
  </si>
  <si>
    <t>収益の部</t>
  </si>
  <si>
    <t>基　金</t>
  </si>
  <si>
    <t>【資産の部】</t>
  </si>
  <si>
    <t>　流動資産</t>
  </si>
  <si>
    <t>　現　 金</t>
  </si>
  <si>
    <t>　振替貯金</t>
  </si>
  <si>
    <t>　当座預金</t>
  </si>
  <si>
    <t>　普通預金</t>
  </si>
  <si>
    <t>　定期預金</t>
  </si>
  <si>
    <t>　定額貯金</t>
  </si>
  <si>
    <t>　国　 債　　</t>
  </si>
  <si>
    <t>　有価証券</t>
  </si>
  <si>
    <t>　仮払金</t>
  </si>
  <si>
    <t>　立替金</t>
  </si>
  <si>
    <t>　預け金</t>
  </si>
  <si>
    <t>　　　　　　流動資産合計</t>
  </si>
  <si>
    <t>　固定資産</t>
  </si>
  <si>
    <t>　基本金積立金</t>
  </si>
  <si>
    <t>　退職金積立金</t>
  </si>
  <si>
    <t>　国際交流基金</t>
  </si>
  <si>
    <t>　保証金</t>
  </si>
  <si>
    <t>　備　 品</t>
  </si>
  <si>
    <t>　減価償却累計額</t>
  </si>
  <si>
    <t>　　　　　　固定資産合計</t>
  </si>
  <si>
    <t>　　　　　　　 　 資　 産　 合　 計</t>
  </si>
  <si>
    <t>【負債の部】</t>
  </si>
  <si>
    <t>　流動負債</t>
  </si>
  <si>
    <t>　未払金</t>
  </si>
  <si>
    <t>　預り 金　　</t>
  </si>
  <si>
    <t>　前受会費</t>
  </si>
  <si>
    <t>　未払法人税等</t>
  </si>
  <si>
    <t>　未払消費税</t>
  </si>
  <si>
    <t>　　　　　　流動負債合計</t>
  </si>
  <si>
    <t>　固定負債</t>
  </si>
  <si>
    <t>　　　　　　固定負債合計</t>
  </si>
  <si>
    <t>　　　　　　　 　 負　 債　 合　 計</t>
  </si>
  <si>
    <t>【正味財産の部】</t>
  </si>
  <si>
    <t>　指定正味財産</t>
  </si>
  <si>
    <t>　一般正味財産</t>
  </si>
  <si>
    <t>　　　　　　正味財産合計</t>
  </si>
  <si>
    <t>　　　　　　　 　負債・正味財産合計</t>
  </si>
  <si>
    <t>　　正　味　財　産　増　減　計　算　書　総　括　表</t>
  </si>
  <si>
    <t>　　　 平成１８年４月１日から平成１９年３月３１日</t>
  </si>
  <si>
    <t>科　　　目</t>
  </si>
  <si>
    <t>基　　金</t>
  </si>
  <si>
    <t>【経常収益】</t>
  </si>
  <si>
    <t>　会費収入</t>
  </si>
  <si>
    <t>　　 正会員会費収入</t>
  </si>
  <si>
    <t xml:space="preserve">     入会金</t>
  </si>
  <si>
    <t>　 　賛助会員会費収入</t>
  </si>
  <si>
    <t>　補助金収入</t>
  </si>
  <si>
    <t>　事業収入</t>
  </si>
  <si>
    <t>　　 学術集会開催収入</t>
  </si>
  <si>
    <t>　　 認定心理士資格審査認定料</t>
  </si>
  <si>
    <t>　　 機関誌購読料</t>
  </si>
  <si>
    <t>　　 機関誌広告料</t>
  </si>
  <si>
    <t>　雑収入</t>
  </si>
  <si>
    <t>　　 雑収入</t>
  </si>
  <si>
    <t>　　 受取利息</t>
  </si>
  <si>
    <t>　　 有価証券利息</t>
  </si>
  <si>
    <t>　　　  　 　 経常収益計</t>
  </si>
  <si>
    <t>【経常費用】</t>
  </si>
  <si>
    <t>　事業費</t>
  </si>
  <si>
    <t>　学術集会の開催</t>
  </si>
  <si>
    <t>　出版物刊行費</t>
  </si>
  <si>
    <t>　研究の奨励</t>
  </si>
  <si>
    <t>　資格認定業務費</t>
  </si>
  <si>
    <t>　創立80周年記念事業費</t>
  </si>
  <si>
    <t>　関係学術団体との連絡協力</t>
  </si>
  <si>
    <t>　租税公課</t>
  </si>
  <si>
    <t>　補助金支出</t>
  </si>
  <si>
    <t>　管理費</t>
  </si>
  <si>
    <t>　給料手当</t>
  </si>
  <si>
    <t>　福利厚生費</t>
  </si>
  <si>
    <t>　会議費</t>
  </si>
  <si>
    <t>　旅費交通費</t>
  </si>
  <si>
    <t>　通信運搬費</t>
  </si>
  <si>
    <t>　消耗品費</t>
  </si>
  <si>
    <t>　事務室賃借料</t>
  </si>
  <si>
    <t>　光熱水料費</t>
  </si>
  <si>
    <t>　電算費</t>
  </si>
  <si>
    <t>　代議員理事選挙費</t>
  </si>
  <si>
    <t>　減価償却費</t>
  </si>
  <si>
    <t>　雑費</t>
  </si>
  <si>
    <t>　電算ｼｽﾃﾑ構築費</t>
  </si>
  <si>
    <t>　　　  　 　 経常費用計</t>
  </si>
  <si>
    <t>　　　　　　　当期経常増減額</t>
  </si>
  <si>
    <t>　　　　　　　当期経常外増減額</t>
  </si>
  <si>
    <t>　　　　　　　 一般正味財産期首残高</t>
  </si>
  <si>
    <t>　　　　　　　 一般正味財産期末残高</t>
  </si>
  <si>
    <t>指定正味財産増減額</t>
  </si>
  <si>
    <t>　  　受取補助金</t>
  </si>
  <si>
    <t>　  　一般正味財産への振替</t>
  </si>
  <si>
    <t xml:space="preserve"> 　　　　　　　当期指定正味財産増加額</t>
  </si>
  <si>
    <t xml:space="preserve"> 　　　　　　　指定正味財産期末残高</t>
  </si>
  <si>
    <t>正味財産期末残高</t>
  </si>
  <si>
    <t>　　　　　計算書類に対する注記</t>
  </si>
  <si>
    <t xml:space="preserve"> 　　　　　(平成１９年３月３１日)</t>
  </si>
  <si>
    <t>１．　重要な会計方針</t>
  </si>
  <si>
    <t>　(１)　 有価証券の評価基準及び評価方法について</t>
  </si>
  <si>
    <t>　　　　 移動平均法による 低価法を 用いて計算している。</t>
  </si>
  <si>
    <t>　(２)　 固定資産の減価償却について</t>
  </si>
  <si>
    <t>　　　　 備　 品　　　定率法による減価償却 を 実施している。　　</t>
  </si>
  <si>
    <t>２．　基本財産の増減及びその残高は次のとおりである。</t>
  </si>
  <si>
    <t>科目</t>
  </si>
  <si>
    <t>前期残高</t>
  </si>
  <si>
    <t>当期減少額</t>
  </si>
  <si>
    <t>当期末残高</t>
  </si>
  <si>
    <t>合計</t>
  </si>
  <si>
    <t>３．　特定資産の残高は次のとおりである。</t>
  </si>
  <si>
    <t>基金名</t>
  </si>
  <si>
    <t>前期末残高</t>
  </si>
  <si>
    <t>国際交流基金</t>
  </si>
  <si>
    <t>４．　固定資産の取得価格、減価償却累計額及び当期末残高は次のとおりである。</t>
  </si>
  <si>
    <t>取得価格</t>
  </si>
  <si>
    <t>減価償却累計額</t>
  </si>
  <si>
    <t>備　　品</t>
  </si>
  <si>
    <t>５．　補助金等の内訳並びに交付者、当期の増減額及び残高は、次のとおりである。</t>
  </si>
  <si>
    <t>補助金の名称及び交付者</t>
  </si>
  <si>
    <t xml:space="preserve"> 科学研究費補助金</t>
  </si>
  <si>
    <t>　　  (独)  日本学術振興会　 　</t>
  </si>
  <si>
    <t xml:space="preserve"> 　　  　　　(リサーチ) 　</t>
  </si>
  <si>
    <t>　　　　　　　(心理学研究)</t>
  </si>
  <si>
    <t>　　　　　　　　　合　　　計</t>
  </si>
  <si>
    <t>　　　　　　　基本金積立金増加額</t>
  </si>
  <si>
    <t>　基本金積立金増加額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</si>
</sst>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.0_ "/>
    <numFmt numFmtId="179" formatCode="#,##0.000_ "/>
    <numFmt numFmtId="180" formatCode="#,##0_ "/>
  </numFmts>
  <fonts count="14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b/>
      <u val="single"/>
      <sz val="1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 shrinkToFi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0" borderId="0" xfId="20">
      <alignment vertical="center"/>
      <protection/>
    </xf>
    <xf numFmtId="0" fontId="0" fillId="0" borderId="0" xfId="20" applyAlignment="1">
      <alignment vertical="center"/>
      <protection/>
    </xf>
    <xf numFmtId="180" fontId="0" fillId="0" borderId="0" xfId="20" applyNumberFormat="1" applyAlignment="1">
      <alignment vertical="center"/>
      <protection/>
    </xf>
    <xf numFmtId="180" fontId="0" fillId="0" borderId="0" xfId="20" applyNumberFormat="1">
      <alignment vertical="center"/>
      <protection/>
    </xf>
    <xf numFmtId="0" fontId="3" fillId="0" borderId="0" xfId="20" applyFont="1">
      <alignment vertical="center"/>
      <protection/>
    </xf>
    <xf numFmtId="180" fontId="0" fillId="0" borderId="19" xfId="20" applyNumberFormat="1" applyBorder="1">
      <alignment vertical="center"/>
      <protection/>
    </xf>
    <xf numFmtId="180" fontId="0" fillId="0" borderId="0" xfId="20" applyNumberFormat="1" applyBorder="1">
      <alignment vertical="center"/>
      <protection/>
    </xf>
    <xf numFmtId="180" fontId="0" fillId="0" borderId="20" xfId="20" applyNumberFormat="1" applyBorder="1">
      <alignment vertical="center"/>
      <protection/>
    </xf>
    <xf numFmtId="0" fontId="12" fillId="0" borderId="0" xfId="20" applyFont="1">
      <alignment vertical="center"/>
      <protection/>
    </xf>
    <xf numFmtId="58" fontId="0" fillId="0" borderId="0" xfId="20" applyNumberFormat="1" applyAlignment="1">
      <alignment vertical="center"/>
      <protection/>
    </xf>
    <xf numFmtId="0" fontId="11" fillId="0" borderId="0" xfId="20" applyFont="1">
      <alignment vertical="center"/>
      <protection/>
    </xf>
    <xf numFmtId="180" fontId="0" fillId="0" borderId="21" xfId="20" applyNumberFormat="1" applyBorder="1">
      <alignment vertical="center"/>
      <protection/>
    </xf>
    <xf numFmtId="0" fontId="13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0" fillId="0" borderId="0" xfId="21" applyAlignment="1">
      <alignment vertical="center"/>
      <protection/>
    </xf>
    <xf numFmtId="0" fontId="0" fillId="0" borderId="22" xfId="21" applyBorder="1" applyAlignment="1">
      <alignment vertical="center"/>
      <protection/>
    </xf>
    <xf numFmtId="0" fontId="0" fillId="0" borderId="23" xfId="21" applyBorder="1" applyAlignment="1">
      <alignment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14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26" xfId="21" applyBorder="1">
      <alignment vertical="center"/>
      <protection/>
    </xf>
    <xf numFmtId="180" fontId="0" fillId="0" borderId="14" xfId="21" applyNumberFormat="1" applyBorder="1">
      <alignment vertical="center"/>
      <protection/>
    </xf>
    <xf numFmtId="180" fontId="0" fillId="0" borderId="0" xfId="21" applyNumberFormat="1" applyBorder="1">
      <alignment vertical="center"/>
      <protection/>
    </xf>
    <xf numFmtId="180" fontId="0" fillId="0" borderId="26" xfId="21" applyNumberFormat="1" applyBorder="1">
      <alignment vertical="center"/>
      <protection/>
    </xf>
    <xf numFmtId="180" fontId="0" fillId="0" borderId="0" xfId="21" applyNumberFormat="1" applyBorder="1" applyAlignment="1">
      <alignment vertical="center"/>
      <protection/>
    </xf>
    <xf numFmtId="180" fontId="0" fillId="0" borderId="14" xfId="21" applyNumberFormat="1" applyBorder="1" applyAlignment="1">
      <alignment vertical="center"/>
      <protection/>
    </xf>
    <xf numFmtId="180" fontId="0" fillId="0" borderId="26" xfId="21" applyNumberFormat="1" applyBorder="1" applyAlignment="1">
      <alignment vertical="center"/>
      <protection/>
    </xf>
    <xf numFmtId="180" fontId="0" fillId="0" borderId="24" xfId="21" applyNumberFormat="1" applyBorder="1">
      <alignment vertical="center"/>
      <protection/>
    </xf>
    <xf numFmtId="180" fontId="0" fillId="0" borderId="23" xfId="21" applyNumberFormat="1" applyBorder="1">
      <alignment vertical="center"/>
      <protection/>
    </xf>
    <xf numFmtId="180" fontId="0" fillId="0" borderId="25" xfId="21" applyNumberFormat="1" applyBorder="1">
      <alignment vertical="center"/>
      <protection/>
    </xf>
    <xf numFmtId="180" fontId="0" fillId="0" borderId="24" xfId="21" applyNumberFormat="1" applyBorder="1" applyAlignment="1">
      <alignment vertical="center"/>
      <protection/>
    </xf>
    <xf numFmtId="180" fontId="0" fillId="0" borderId="25" xfId="21" applyNumberFormat="1" applyBorder="1" applyAlignment="1">
      <alignment vertical="center"/>
      <protection/>
    </xf>
    <xf numFmtId="180" fontId="0" fillId="0" borderId="27" xfId="21" applyNumberFormat="1" applyBorder="1">
      <alignment vertical="center"/>
      <protection/>
    </xf>
    <xf numFmtId="180" fontId="0" fillId="0" borderId="19" xfId="21" applyNumberFormat="1" applyBorder="1">
      <alignment vertical="center"/>
      <protection/>
    </xf>
    <xf numFmtId="180" fontId="0" fillId="0" borderId="28" xfId="21" applyNumberFormat="1" applyBorder="1">
      <alignment vertical="center"/>
      <protection/>
    </xf>
    <xf numFmtId="180" fontId="0" fillId="0" borderId="0" xfId="21" applyNumberFormat="1">
      <alignment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27" xfId="21" applyBorder="1">
      <alignment vertical="center"/>
      <protection/>
    </xf>
    <xf numFmtId="0" fontId="0" fillId="0" borderId="19" xfId="21" applyBorder="1">
      <alignment vertical="center"/>
      <protection/>
    </xf>
    <xf numFmtId="0" fontId="0" fillId="0" borderId="28" xfId="21" applyBorder="1">
      <alignment vertical="center"/>
      <protection/>
    </xf>
    <xf numFmtId="0" fontId="0" fillId="0" borderId="0" xfId="21" applyFont="1">
      <alignment vertical="center"/>
      <protection/>
    </xf>
    <xf numFmtId="49" fontId="0" fillId="0" borderId="0" xfId="21" applyNumberFormat="1">
      <alignment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180" fontId="0" fillId="0" borderId="10" xfId="21" applyNumberFormat="1" applyBorder="1">
      <alignment vertical="center"/>
      <protection/>
    </xf>
    <xf numFmtId="180" fontId="0" fillId="0" borderId="30" xfId="21" applyNumberFormat="1" applyBorder="1">
      <alignment vertical="center"/>
      <protection/>
    </xf>
    <xf numFmtId="180" fontId="0" fillId="0" borderId="31" xfId="21" applyNumberFormat="1" applyBorder="1">
      <alignment vertical="center"/>
      <protection/>
    </xf>
    <xf numFmtId="0" fontId="0" fillId="0" borderId="32" xfId="21" applyBorder="1" applyAlignment="1">
      <alignment horizontal="center" vertical="center"/>
      <protection/>
    </xf>
    <xf numFmtId="180" fontId="0" fillId="0" borderId="26" xfId="21" applyNumberFormat="1" applyBorder="1" applyAlignment="1">
      <alignment horizontal="center" vertical="center"/>
      <protection/>
    </xf>
    <xf numFmtId="0" fontId="0" fillId="0" borderId="32" xfId="21" applyBorder="1">
      <alignment vertical="center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180" fontId="0" fillId="0" borderId="0" xfId="20" applyNumberFormat="1" applyAlignment="1">
      <alignment vertical="center"/>
      <protection/>
    </xf>
    <xf numFmtId="0" fontId="11" fillId="0" borderId="0" xfId="20" applyFont="1" applyAlignment="1">
      <alignment vertical="center"/>
      <protection/>
    </xf>
    <xf numFmtId="180" fontId="11" fillId="0" borderId="0" xfId="20" applyNumberFormat="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13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0" fillId="0" borderId="22" xfId="21" applyBorder="1" applyAlignment="1">
      <alignment vertical="center"/>
      <protection/>
    </xf>
    <xf numFmtId="0" fontId="0" fillId="0" borderId="23" xfId="21" applyBorder="1" applyAlignment="1">
      <alignment vertical="center"/>
      <protection/>
    </xf>
    <xf numFmtId="0" fontId="0" fillId="0" borderId="25" xfId="21" applyBorder="1" applyAlignment="1">
      <alignment vertical="center"/>
      <protection/>
    </xf>
    <xf numFmtId="0" fontId="0" fillId="0" borderId="32" xfId="21" applyBorder="1" applyAlignment="1">
      <alignment vertical="center"/>
      <protection/>
    </xf>
    <xf numFmtId="0" fontId="0" fillId="0" borderId="19" xfId="21" applyBorder="1" applyAlignment="1">
      <alignment vertical="center"/>
      <protection/>
    </xf>
    <xf numFmtId="58" fontId="0" fillId="0" borderId="0" xfId="20" applyNumberFormat="1" applyAlignment="1">
      <alignment vertical="center"/>
      <protection/>
    </xf>
    <xf numFmtId="0" fontId="11" fillId="0" borderId="0" xfId="21" applyFont="1" applyAlignment="1">
      <alignment vertical="center"/>
      <protection/>
    </xf>
    <xf numFmtId="58" fontId="0" fillId="0" borderId="0" xfId="21" applyNumberFormat="1" applyAlignment="1">
      <alignment vertical="center"/>
      <protection/>
    </xf>
    <xf numFmtId="0" fontId="6" fillId="0" borderId="0" xfId="0" applyFont="1" applyBorder="1" applyAlignment="1">
      <alignment horizontal="center"/>
    </xf>
    <xf numFmtId="5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" xfId="20"/>
    <cellStyle name="標準_貸借対照表総括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41.375" style="0" customWidth="1"/>
    <col min="2" max="4" width="15.625" style="0" customWidth="1"/>
    <col min="5" max="5" width="7.50390625" style="0" customWidth="1"/>
  </cols>
  <sheetData>
    <row r="1" spans="1:5" ht="13.5">
      <c r="A1" s="102" t="s">
        <v>143</v>
      </c>
      <c r="B1" s="102"/>
      <c r="C1" s="102"/>
      <c r="D1" s="102"/>
      <c r="E1" s="102"/>
    </row>
    <row r="2" spans="1:5" s="40" customFormat="1" ht="12">
      <c r="A2" s="38" t="s">
        <v>119</v>
      </c>
      <c r="B2" s="39"/>
      <c r="C2" s="39"/>
      <c r="D2" s="39"/>
      <c r="E2" s="39"/>
    </row>
    <row r="3" spans="1:5" s="40" customFormat="1" ht="12">
      <c r="A3" s="103" t="s">
        <v>131</v>
      </c>
      <c r="B3" s="103"/>
      <c r="C3" s="103"/>
      <c r="D3" s="103"/>
      <c r="E3" s="103"/>
    </row>
    <row r="4" spans="1:5" s="43" customFormat="1" ht="12" thickBot="1">
      <c r="A4" s="42"/>
      <c r="B4" s="42"/>
      <c r="C4" s="42"/>
      <c r="D4" s="42"/>
      <c r="E4" s="41" t="s">
        <v>0</v>
      </c>
    </row>
    <row r="5" spans="1:5" ht="15" customHeight="1" thickBo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 customHeight="1">
      <c r="A6" s="3" t="s">
        <v>6</v>
      </c>
      <c r="B6" s="3"/>
      <c r="C6" s="4"/>
      <c r="D6" s="4"/>
      <c r="E6" s="3"/>
    </row>
    <row r="7" spans="1:5" ht="15" customHeight="1">
      <c r="A7" s="3" t="s">
        <v>7</v>
      </c>
      <c r="B7" s="4">
        <v>10000</v>
      </c>
      <c r="C7" s="4">
        <v>0</v>
      </c>
      <c r="D7" s="4">
        <f>B7-C7</f>
        <v>10000</v>
      </c>
      <c r="E7" s="3"/>
    </row>
    <row r="8" spans="1:5" ht="15" customHeight="1">
      <c r="A8" s="3" t="s">
        <v>8</v>
      </c>
      <c r="B8" s="4">
        <f>SUM(B9:B11)</f>
        <v>73300000</v>
      </c>
      <c r="C8" s="4">
        <f>SUM(C9:C11)</f>
        <v>75507157</v>
      </c>
      <c r="D8" s="4">
        <f>SUM(D9:D11)</f>
        <v>-2207157</v>
      </c>
      <c r="E8" s="3"/>
    </row>
    <row r="9" spans="1:5" ht="15" customHeight="1">
      <c r="A9" s="3" t="s">
        <v>9</v>
      </c>
      <c r="B9" s="4">
        <v>71000000</v>
      </c>
      <c r="C9" s="4">
        <v>72327157</v>
      </c>
      <c r="D9" s="4">
        <f>B9-C9</f>
        <v>-1327157</v>
      </c>
      <c r="E9" s="3"/>
    </row>
    <row r="10" spans="1:5" ht="15" customHeight="1">
      <c r="A10" s="3" t="s">
        <v>10</v>
      </c>
      <c r="B10" s="4">
        <v>1800000</v>
      </c>
      <c r="C10" s="4">
        <v>2330000</v>
      </c>
      <c r="D10" s="4">
        <f>B10-C10</f>
        <v>-530000</v>
      </c>
      <c r="E10" s="3"/>
    </row>
    <row r="11" spans="1:5" ht="15" customHeight="1">
      <c r="A11" s="3" t="s">
        <v>11</v>
      </c>
      <c r="B11" s="4">
        <v>500000</v>
      </c>
      <c r="C11" s="4">
        <v>850000</v>
      </c>
      <c r="D11" s="4">
        <f>B11-C11</f>
        <v>-350000</v>
      </c>
      <c r="E11" s="3"/>
    </row>
    <row r="12" spans="1:5" ht="15" customHeight="1">
      <c r="A12" s="3" t="s">
        <v>12</v>
      </c>
      <c r="B12" s="4">
        <v>0</v>
      </c>
      <c r="C12" s="4">
        <v>5300000</v>
      </c>
      <c r="D12" s="4">
        <f>B12-C12</f>
        <v>-5300000</v>
      </c>
      <c r="E12" s="3"/>
    </row>
    <row r="13" spans="1:5" ht="15" customHeight="1">
      <c r="A13" s="3" t="s">
        <v>13</v>
      </c>
      <c r="B13" s="4">
        <f>SUM(B14:B17)</f>
        <v>155000000</v>
      </c>
      <c r="C13" s="4">
        <f>SUM(C14:C17)</f>
        <v>208701525</v>
      </c>
      <c r="D13" s="4">
        <f>SUM(D14:D17)</f>
        <v>-53701525</v>
      </c>
      <c r="E13" s="3"/>
    </row>
    <row r="14" spans="1:5" ht="15" customHeight="1">
      <c r="A14" s="3" t="s">
        <v>14</v>
      </c>
      <c r="B14" s="4">
        <v>35000000</v>
      </c>
      <c r="C14" s="4">
        <v>49335550</v>
      </c>
      <c r="D14" s="4">
        <f>B14-C14</f>
        <v>-14335550</v>
      </c>
      <c r="E14" s="3"/>
    </row>
    <row r="15" spans="1:5" ht="15" customHeight="1">
      <c r="A15" s="3" t="s">
        <v>15</v>
      </c>
      <c r="B15" s="4">
        <v>112000000</v>
      </c>
      <c r="C15" s="4">
        <v>147326500</v>
      </c>
      <c r="D15" s="4">
        <f>B15-C15</f>
        <v>-35326500</v>
      </c>
      <c r="E15" s="3"/>
    </row>
    <row r="16" spans="1:5" ht="15" customHeight="1">
      <c r="A16" s="3" t="s">
        <v>16</v>
      </c>
      <c r="B16" s="4">
        <v>7000000</v>
      </c>
      <c r="C16" s="4">
        <v>11025255</v>
      </c>
      <c r="D16" s="4">
        <f>B16-C16</f>
        <v>-4025255</v>
      </c>
      <c r="E16" s="3"/>
    </row>
    <row r="17" spans="1:5" ht="15" customHeight="1">
      <c r="A17" s="3" t="s">
        <v>17</v>
      </c>
      <c r="B17" s="4">
        <v>1000000</v>
      </c>
      <c r="C17" s="4">
        <v>1014220</v>
      </c>
      <c r="D17" s="4">
        <f>B17-C17</f>
        <v>-14220</v>
      </c>
      <c r="E17" s="3"/>
    </row>
    <row r="18" spans="1:5" ht="15" customHeight="1">
      <c r="A18" s="3" t="s">
        <v>18</v>
      </c>
      <c r="B18" s="4">
        <f>SUM(B19:B20)</f>
        <v>7005000</v>
      </c>
      <c r="C18" s="4">
        <f>SUM(C19:C21)</f>
        <v>10793482</v>
      </c>
      <c r="D18" s="4">
        <f>SUM(D19:D21)</f>
        <v>-3788482</v>
      </c>
      <c r="E18" s="3"/>
    </row>
    <row r="19" spans="1:5" ht="15" customHeight="1">
      <c r="A19" s="3" t="s">
        <v>19</v>
      </c>
      <c r="B19" s="4">
        <v>7000000</v>
      </c>
      <c r="C19" s="4">
        <v>10390414</v>
      </c>
      <c r="D19" s="4">
        <f>B19-C19</f>
        <v>-3390414</v>
      </c>
      <c r="E19" s="3"/>
    </row>
    <row r="20" spans="1:5" ht="15" customHeight="1">
      <c r="A20" s="3" t="s">
        <v>20</v>
      </c>
      <c r="B20" s="4">
        <v>5000</v>
      </c>
      <c r="C20" s="4">
        <v>6619</v>
      </c>
      <c r="D20" s="4">
        <f>B20-C20</f>
        <v>-1619</v>
      </c>
      <c r="E20" s="3"/>
    </row>
    <row r="21" spans="1:5" ht="15" customHeight="1" thickBot="1">
      <c r="A21" s="8" t="s">
        <v>118</v>
      </c>
      <c r="B21" s="4">
        <v>0</v>
      </c>
      <c r="C21" s="4">
        <v>396449</v>
      </c>
      <c r="D21" s="4">
        <f>B21-C21</f>
        <v>-396449</v>
      </c>
      <c r="E21" s="3"/>
    </row>
    <row r="22" spans="1:5" ht="15" customHeight="1">
      <c r="A22" s="3" t="s">
        <v>21</v>
      </c>
      <c r="B22" s="5">
        <f>SUM(B7,B8,B12,B13,B18)</f>
        <v>235315000</v>
      </c>
      <c r="C22" s="5">
        <f>SUM(C7,C8,C12,C13,C18)</f>
        <v>300302164</v>
      </c>
      <c r="D22" s="5">
        <f>SUM(D7,D8,D12,D13,D18)</f>
        <v>-64987164</v>
      </c>
      <c r="E22" s="6"/>
    </row>
    <row r="23" spans="1:5" ht="15" customHeight="1" thickBot="1">
      <c r="A23" s="3" t="s">
        <v>22</v>
      </c>
      <c r="B23" s="7">
        <v>245716049</v>
      </c>
      <c r="C23" s="7">
        <v>245716049</v>
      </c>
      <c r="D23" s="4">
        <f>B23-C23</f>
        <v>0</v>
      </c>
      <c r="E23" s="8"/>
    </row>
    <row r="24" spans="1:5" ht="15" customHeight="1" thickBot="1">
      <c r="A24" s="9" t="s">
        <v>23</v>
      </c>
      <c r="B24" s="10">
        <f>SUM(B22:B23)</f>
        <v>481031049</v>
      </c>
      <c r="C24" s="10">
        <f>SUM(C22:C23)</f>
        <v>546018213</v>
      </c>
      <c r="D24" s="10">
        <f>SUM(D22:D23)</f>
        <v>-64987164</v>
      </c>
      <c r="E24" s="9"/>
    </row>
    <row r="25" spans="1:5" ht="15" customHeight="1">
      <c r="A25" s="3" t="s">
        <v>24</v>
      </c>
      <c r="B25" s="4"/>
      <c r="C25" s="4"/>
      <c r="D25" s="4"/>
      <c r="E25" s="3"/>
    </row>
    <row r="26" spans="1:5" ht="15" customHeight="1">
      <c r="A26" s="3" t="s">
        <v>25</v>
      </c>
      <c r="B26" s="4">
        <f>SUM(B27,B31,B35,B39,B42,B43,B46,B47,B48)</f>
        <v>208050000</v>
      </c>
      <c r="C26" s="4">
        <f>SUM(C27,C31,C35,C39,C42,C43,C46,C47,C48)</f>
        <v>221726172</v>
      </c>
      <c r="D26" s="4">
        <f>SUM(D27,D31,D35,D39,D42,D43,D46,D47,D48)</f>
        <v>-13676172</v>
      </c>
      <c r="E26" s="3"/>
    </row>
    <row r="27" spans="1:5" ht="15" customHeight="1">
      <c r="A27" s="3" t="s">
        <v>26</v>
      </c>
      <c r="B27" s="4">
        <f>SUM(B28:B30)</f>
        <v>41800000</v>
      </c>
      <c r="C27" s="4">
        <f>SUM(C28:C30)</f>
        <v>51584775</v>
      </c>
      <c r="D27" s="4">
        <f>SUM(D28:D30)</f>
        <v>-9784775</v>
      </c>
      <c r="E27" s="3"/>
    </row>
    <row r="28" spans="1:5" ht="15" customHeight="1">
      <c r="A28" s="3" t="s">
        <v>27</v>
      </c>
      <c r="B28" s="4">
        <v>35000000</v>
      </c>
      <c r="C28" s="4">
        <v>48773225</v>
      </c>
      <c r="D28" s="4">
        <f>B28-C28</f>
        <v>-13773225</v>
      </c>
      <c r="E28" s="3"/>
    </row>
    <row r="29" spans="1:5" ht="15" customHeight="1">
      <c r="A29" s="3" t="s">
        <v>28</v>
      </c>
      <c r="B29" s="4">
        <v>1800000</v>
      </c>
      <c r="C29" s="4">
        <v>1800000</v>
      </c>
      <c r="D29" s="4">
        <f>B29-C29</f>
        <v>0</v>
      </c>
      <c r="E29" s="3"/>
    </row>
    <row r="30" spans="1:5" ht="15" customHeight="1">
      <c r="A30" s="3" t="s">
        <v>29</v>
      </c>
      <c r="B30" s="4">
        <v>5000000</v>
      </c>
      <c r="C30" s="4">
        <v>1011550</v>
      </c>
      <c r="D30" s="4">
        <f>B30-C30</f>
        <v>3988450</v>
      </c>
      <c r="E30" s="3"/>
    </row>
    <row r="31" spans="1:5" ht="15" customHeight="1">
      <c r="A31" s="3" t="s">
        <v>30</v>
      </c>
      <c r="B31" s="4">
        <f>SUM(B32:B34)</f>
        <v>47000000</v>
      </c>
      <c r="C31" s="4">
        <f>SUM(C32:C34)</f>
        <v>47489118</v>
      </c>
      <c r="D31" s="4">
        <f>SUM(D32:D34)</f>
        <v>-489118</v>
      </c>
      <c r="E31" s="3"/>
    </row>
    <row r="32" spans="1:5" ht="15" customHeight="1">
      <c r="A32" s="3" t="s">
        <v>31</v>
      </c>
      <c r="B32" s="4">
        <v>32000000</v>
      </c>
      <c r="C32" s="4">
        <v>29279606</v>
      </c>
      <c r="D32" s="4">
        <f>B32-C32</f>
        <v>2720394</v>
      </c>
      <c r="E32" s="3"/>
    </row>
    <row r="33" spans="1:5" ht="15" customHeight="1">
      <c r="A33" s="3" t="s">
        <v>32</v>
      </c>
      <c r="B33" s="4">
        <v>10000000</v>
      </c>
      <c r="C33" s="4">
        <v>10315532</v>
      </c>
      <c r="D33" s="4">
        <f>B33-C33</f>
        <v>-315532</v>
      </c>
      <c r="E33" s="3"/>
    </row>
    <row r="34" spans="1:5" ht="15" customHeight="1">
      <c r="A34" s="3" t="s">
        <v>132</v>
      </c>
      <c r="B34" s="4">
        <v>5000000</v>
      </c>
      <c r="C34" s="4">
        <v>7893980</v>
      </c>
      <c r="D34" s="4">
        <f>B34-C34</f>
        <v>-2893980</v>
      </c>
      <c r="E34" s="3"/>
    </row>
    <row r="35" spans="1:5" ht="15" customHeight="1">
      <c r="A35" s="3" t="s">
        <v>33</v>
      </c>
      <c r="B35" s="4">
        <f>SUM(B36:B38)</f>
        <v>4250000</v>
      </c>
      <c r="C35" s="4">
        <f>SUM(C36:C38)</f>
        <v>1987989</v>
      </c>
      <c r="D35" s="4">
        <f>SUM(D36:D38)</f>
        <v>2262011</v>
      </c>
      <c r="E35" s="3"/>
    </row>
    <row r="36" spans="1:5" ht="15" customHeight="1">
      <c r="A36" s="3" t="s">
        <v>114</v>
      </c>
      <c r="B36" s="4">
        <v>1200000</v>
      </c>
      <c r="C36" s="4">
        <v>428505</v>
      </c>
      <c r="D36" s="4">
        <f>B36-C36</f>
        <v>771495</v>
      </c>
      <c r="E36" s="3"/>
    </row>
    <row r="37" spans="1:5" ht="15" customHeight="1">
      <c r="A37" s="3" t="s">
        <v>133</v>
      </c>
      <c r="B37" s="4">
        <v>1050000</v>
      </c>
      <c r="C37" s="4">
        <v>719074</v>
      </c>
      <c r="D37" s="4">
        <f>B37-C37</f>
        <v>330926</v>
      </c>
      <c r="E37" s="3"/>
    </row>
    <row r="38" spans="1:5" ht="15" customHeight="1">
      <c r="A38" s="3" t="s">
        <v>34</v>
      </c>
      <c r="B38" s="4">
        <v>2000000</v>
      </c>
      <c r="C38" s="4">
        <v>840410</v>
      </c>
      <c r="D38" s="4">
        <f>B38-C38</f>
        <v>1159590</v>
      </c>
      <c r="E38" s="3"/>
    </row>
    <row r="39" spans="1:5" ht="15" customHeight="1">
      <c r="A39" s="3" t="s">
        <v>35</v>
      </c>
      <c r="B39" s="4">
        <f>SUM(B40:B41)</f>
        <v>80000000</v>
      </c>
      <c r="C39" s="4">
        <f>SUM(C40:C41)</f>
        <v>88689592</v>
      </c>
      <c r="D39" s="4">
        <f>SUM(D40:D41)</f>
        <v>-8689592</v>
      </c>
      <c r="E39" s="3"/>
    </row>
    <row r="40" spans="1:5" ht="15" customHeight="1">
      <c r="A40" s="3" t="s">
        <v>36</v>
      </c>
      <c r="B40" s="4">
        <v>60000000</v>
      </c>
      <c r="C40" s="4">
        <v>71079359</v>
      </c>
      <c r="D40" s="4">
        <f aca="true" t="shared" si="0" ref="D40:D48">B40-C40</f>
        <v>-11079359</v>
      </c>
      <c r="E40" s="3"/>
    </row>
    <row r="41" spans="1:5" ht="15" customHeight="1">
      <c r="A41" s="3" t="s">
        <v>37</v>
      </c>
      <c r="B41" s="4">
        <v>20000000</v>
      </c>
      <c r="C41" s="4">
        <v>17610233</v>
      </c>
      <c r="D41" s="4">
        <f t="shared" si="0"/>
        <v>2389767</v>
      </c>
      <c r="E41" s="3"/>
    </row>
    <row r="42" spans="1:5" ht="15" customHeight="1">
      <c r="A42" s="3" t="s">
        <v>134</v>
      </c>
      <c r="B42" s="4">
        <v>5000000</v>
      </c>
      <c r="C42" s="4">
        <v>7476349</v>
      </c>
      <c r="D42" s="4">
        <f>B42-C42</f>
        <v>-2476349</v>
      </c>
      <c r="E42" s="3"/>
    </row>
    <row r="43" spans="1:5" ht="15" customHeight="1">
      <c r="A43" s="3" t="s">
        <v>38</v>
      </c>
      <c r="B43" s="4">
        <f>SUM(B44:B45)</f>
        <v>11000000</v>
      </c>
      <c r="C43" s="4">
        <f>SUM(C44:C45)</f>
        <v>3255049</v>
      </c>
      <c r="D43" s="4">
        <f t="shared" si="0"/>
        <v>7744951</v>
      </c>
      <c r="E43" s="3"/>
    </row>
    <row r="44" spans="1:5" ht="15" customHeight="1">
      <c r="A44" s="3" t="s">
        <v>135</v>
      </c>
      <c r="B44" s="4">
        <v>6000000</v>
      </c>
      <c r="C44" s="4">
        <f>2079049+1176000</f>
        <v>3255049</v>
      </c>
      <c r="D44" s="4">
        <f>B44-C44</f>
        <v>2744951</v>
      </c>
      <c r="E44" s="3"/>
    </row>
    <row r="45" spans="1:5" ht="15" customHeight="1">
      <c r="A45" s="3" t="s">
        <v>136</v>
      </c>
      <c r="B45" s="4">
        <v>5000000</v>
      </c>
      <c r="C45" s="4">
        <v>0</v>
      </c>
      <c r="D45" s="4">
        <f>B45-C45</f>
        <v>5000000</v>
      </c>
      <c r="E45" s="3"/>
    </row>
    <row r="46" spans="1:5" ht="15" customHeight="1">
      <c r="A46" s="3" t="s">
        <v>39</v>
      </c>
      <c r="B46" s="4">
        <v>18000000</v>
      </c>
      <c r="C46" s="4">
        <v>15943300</v>
      </c>
      <c r="D46" s="4">
        <f t="shared" si="0"/>
        <v>2056700</v>
      </c>
      <c r="E46" s="3"/>
    </row>
    <row r="47" spans="1:5" ht="15" customHeight="1">
      <c r="A47" s="3" t="s">
        <v>40</v>
      </c>
      <c r="B47" s="4">
        <v>1000000</v>
      </c>
      <c r="C47" s="4">
        <v>0</v>
      </c>
      <c r="D47" s="4">
        <f t="shared" si="0"/>
        <v>1000000</v>
      </c>
      <c r="E47" s="3"/>
    </row>
    <row r="48" spans="1:5" ht="15" customHeight="1">
      <c r="A48" s="3" t="s">
        <v>109</v>
      </c>
      <c r="B48" s="4">
        <v>0</v>
      </c>
      <c r="C48" s="4">
        <v>5300000</v>
      </c>
      <c r="D48" s="4">
        <f t="shared" si="0"/>
        <v>-5300000</v>
      </c>
      <c r="E48" s="3"/>
    </row>
    <row r="49" spans="1:5" ht="15" customHeight="1">
      <c r="A49" s="3" t="s">
        <v>41</v>
      </c>
      <c r="B49" s="4">
        <f>SUM(B50:B60)</f>
        <v>43900000</v>
      </c>
      <c r="C49" s="4">
        <f>SUM(C50:C60)</f>
        <v>44037652</v>
      </c>
      <c r="D49" s="4">
        <f>SUM(D50:D60)</f>
        <v>-137652</v>
      </c>
      <c r="E49" s="3"/>
    </row>
    <row r="50" spans="1:5" ht="15" customHeight="1">
      <c r="A50" s="3" t="s">
        <v>42</v>
      </c>
      <c r="B50" s="4">
        <v>13500000</v>
      </c>
      <c r="C50" s="4">
        <v>12835357</v>
      </c>
      <c r="D50" s="4">
        <f aca="true" t="shared" si="1" ref="D50:D64">B50-C50</f>
        <v>664643</v>
      </c>
      <c r="E50" s="3"/>
    </row>
    <row r="51" spans="1:5" ht="15" customHeight="1">
      <c r="A51" s="3" t="s">
        <v>43</v>
      </c>
      <c r="B51" s="4">
        <v>3300000</v>
      </c>
      <c r="C51" s="4">
        <v>2015415</v>
      </c>
      <c r="D51" s="4">
        <f t="shared" si="1"/>
        <v>1284585</v>
      </c>
      <c r="E51" s="3"/>
    </row>
    <row r="52" spans="1:5" ht="15" customHeight="1">
      <c r="A52" s="3" t="s">
        <v>44</v>
      </c>
      <c r="B52" s="4">
        <v>2000000</v>
      </c>
      <c r="C52" s="4">
        <v>2076644</v>
      </c>
      <c r="D52" s="4">
        <f t="shared" si="1"/>
        <v>-76644</v>
      </c>
      <c r="E52" s="3"/>
    </row>
    <row r="53" spans="1:5" ht="15" customHeight="1">
      <c r="A53" s="3" t="s">
        <v>45</v>
      </c>
      <c r="B53" s="4">
        <v>4000000</v>
      </c>
      <c r="C53" s="4">
        <v>6278440</v>
      </c>
      <c r="D53" s="4">
        <f t="shared" si="1"/>
        <v>-2278440</v>
      </c>
      <c r="E53" s="3"/>
    </row>
    <row r="54" spans="1:5" ht="15" customHeight="1">
      <c r="A54" s="3" t="s">
        <v>46</v>
      </c>
      <c r="B54" s="4">
        <v>3000000</v>
      </c>
      <c r="C54" s="4">
        <v>2330274</v>
      </c>
      <c r="D54" s="4">
        <f t="shared" si="1"/>
        <v>669726</v>
      </c>
      <c r="E54" s="3"/>
    </row>
    <row r="55" spans="1:5" ht="15" customHeight="1">
      <c r="A55" s="3" t="s">
        <v>47</v>
      </c>
      <c r="B55" s="4">
        <v>1200000</v>
      </c>
      <c r="C55" s="4">
        <v>4618547</v>
      </c>
      <c r="D55" s="4">
        <f t="shared" si="1"/>
        <v>-3418547</v>
      </c>
      <c r="E55" s="3"/>
    </row>
    <row r="56" spans="1:5" ht="15" customHeight="1">
      <c r="A56" s="3" t="s">
        <v>48</v>
      </c>
      <c r="B56" s="4">
        <v>5000000</v>
      </c>
      <c r="C56" s="4">
        <v>7329647</v>
      </c>
      <c r="D56" s="4">
        <f t="shared" si="1"/>
        <v>-2329647</v>
      </c>
      <c r="E56" s="3"/>
    </row>
    <row r="57" spans="1:5" ht="15" customHeight="1">
      <c r="A57" s="3" t="s">
        <v>49</v>
      </c>
      <c r="B57" s="4">
        <v>600000</v>
      </c>
      <c r="C57" s="4">
        <v>412119</v>
      </c>
      <c r="D57" s="4">
        <f t="shared" si="1"/>
        <v>187881</v>
      </c>
      <c r="E57" s="3"/>
    </row>
    <row r="58" spans="1:5" ht="15" customHeight="1">
      <c r="A58" s="3" t="s">
        <v>137</v>
      </c>
      <c r="B58" s="4">
        <v>8000000</v>
      </c>
      <c r="C58" s="4">
        <v>3901873</v>
      </c>
      <c r="D58" s="4">
        <f t="shared" si="1"/>
        <v>4098127</v>
      </c>
      <c r="E58" s="3"/>
    </row>
    <row r="59" spans="1:5" ht="15" customHeight="1">
      <c r="A59" s="3" t="s">
        <v>138</v>
      </c>
      <c r="B59" s="4">
        <v>1800000</v>
      </c>
      <c r="C59" s="4">
        <v>1011979</v>
      </c>
      <c r="D59" s="4">
        <f>B59-C59</f>
        <v>788021</v>
      </c>
      <c r="E59" s="3"/>
    </row>
    <row r="60" spans="1:5" ht="15" customHeight="1">
      <c r="A60" s="3" t="s">
        <v>50</v>
      </c>
      <c r="B60" s="4">
        <v>1500000</v>
      </c>
      <c r="C60" s="4">
        <v>1227357</v>
      </c>
      <c r="D60" s="4">
        <f t="shared" si="1"/>
        <v>272643</v>
      </c>
      <c r="E60" s="3"/>
    </row>
    <row r="61" spans="1:5" ht="15" customHeight="1">
      <c r="A61" s="3" t="s">
        <v>139</v>
      </c>
      <c r="B61" s="4">
        <v>6000000</v>
      </c>
      <c r="C61" s="4">
        <v>8706602</v>
      </c>
      <c r="D61" s="4">
        <f t="shared" si="1"/>
        <v>-2706602</v>
      </c>
      <c r="E61" s="3"/>
    </row>
    <row r="62" spans="1:5" ht="15" customHeight="1">
      <c r="A62" s="3" t="s">
        <v>115</v>
      </c>
      <c r="B62" s="4">
        <v>4000000</v>
      </c>
      <c r="C62" s="4">
        <v>4000000</v>
      </c>
      <c r="D62" s="4">
        <f t="shared" si="1"/>
        <v>0</v>
      </c>
      <c r="E62" s="3"/>
    </row>
    <row r="63" spans="1:5" ht="15" customHeight="1">
      <c r="A63" s="3" t="s">
        <v>116</v>
      </c>
      <c r="B63" s="4">
        <v>3000000</v>
      </c>
      <c r="C63" s="4">
        <v>3000000</v>
      </c>
      <c r="D63" s="4">
        <f t="shared" si="1"/>
        <v>0</v>
      </c>
      <c r="E63" s="3"/>
    </row>
    <row r="64" spans="1:5" ht="15" customHeight="1" thickBot="1">
      <c r="A64" s="3" t="s">
        <v>122</v>
      </c>
      <c r="B64" s="4">
        <v>5000000</v>
      </c>
      <c r="C64" s="4">
        <v>0</v>
      </c>
      <c r="D64" s="4">
        <f t="shared" si="1"/>
        <v>5000000</v>
      </c>
      <c r="E64" s="3"/>
    </row>
    <row r="65" spans="1:5" ht="15" customHeight="1" thickBot="1">
      <c r="A65" s="9" t="s">
        <v>51</v>
      </c>
      <c r="B65" s="10">
        <f>SUM(B26,B49,B61,B62,B63,B64,)</f>
        <v>269950000</v>
      </c>
      <c r="C65" s="10">
        <f>SUM(C26,C49,C61,C62,C63,C64,)</f>
        <v>281470426</v>
      </c>
      <c r="D65" s="10">
        <f>SUM(D26,D49,D61,D62,D63,D64,)</f>
        <v>-11520426</v>
      </c>
      <c r="E65" s="9"/>
    </row>
    <row r="66" spans="1:5" ht="15" customHeight="1" thickBot="1">
      <c r="A66" s="9" t="s">
        <v>52</v>
      </c>
      <c r="B66" s="10">
        <f>B22-B65</f>
        <v>-34635000</v>
      </c>
      <c r="C66" s="10">
        <f>C22-C65</f>
        <v>18831738</v>
      </c>
      <c r="D66" s="10">
        <f>D22-D65</f>
        <v>-53466738</v>
      </c>
      <c r="E66" s="9"/>
    </row>
    <row r="67" spans="1:5" ht="15" customHeight="1" thickBot="1">
      <c r="A67" s="8" t="s">
        <v>53</v>
      </c>
      <c r="B67" s="10">
        <f>B24-B65</f>
        <v>211081049</v>
      </c>
      <c r="C67" s="10">
        <f>C24-C65</f>
        <v>264547787</v>
      </c>
      <c r="D67" s="10">
        <f>D24-D65</f>
        <v>-53466738</v>
      </c>
      <c r="E67" s="9"/>
    </row>
  </sheetData>
  <mergeCells count="2">
    <mergeCell ref="A1:E1"/>
    <mergeCell ref="A3:E3"/>
  </mergeCells>
  <dataValidations count="2">
    <dataValidation allowBlank="1" showInputMessage="1" showErrorMessage="1" imeMode="on" sqref="A1:A65536"/>
    <dataValidation allowBlank="1" showInputMessage="1" showErrorMessage="1" imeMode="off" sqref="B1:D65536"/>
  </dataValidations>
  <printOptions horizontalCentered="1" verticalCentered="1"/>
  <pageMargins left="0.3937007874015748" right="0.3937007874015748" top="0" bottom="0" header="0.31496062992125984" footer="0.5118110236220472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" width="9.00390625" style="45" customWidth="1"/>
    <col min="3" max="3" width="10.625" style="45" customWidth="1"/>
    <col min="4" max="6" width="9.00390625" style="45" customWidth="1"/>
    <col min="7" max="7" width="12.50390625" style="48" customWidth="1"/>
    <col min="8" max="8" width="6.25390625" style="45" customWidth="1"/>
    <col min="9" max="9" width="12.50390625" style="48" customWidth="1"/>
    <col min="10" max="16384" width="9.00390625" style="45" customWidth="1"/>
  </cols>
  <sheetData>
    <row r="1" spans="4:7" ht="13.5">
      <c r="D1" s="104"/>
      <c r="E1" s="104"/>
      <c r="F1" s="104"/>
      <c r="G1" s="106"/>
    </row>
    <row r="2" spans="4:7" ht="13.5">
      <c r="D2" s="107" t="s">
        <v>153</v>
      </c>
      <c r="E2" s="107"/>
      <c r="F2" s="107"/>
      <c r="G2" s="108"/>
    </row>
    <row r="4" spans="3:7" ht="13.5">
      <c r="C4" s="104" t="s">
        <v>154</v>
      </c>
      <c r="D4" s="104"/>
      <c r="E4" s="104"/>
      <c r="F4" s="104"/>
      <c r="G4" s="104"/>
    </row>
    <row r="6" spans="1:3" ht="13.5">
      <c r="A6" s="104" t="s">
        <v>155</v>
      </c>
      <c r="B6" s="104"/>
      <c r="C6" s="104"/>
    </row>
    <row r="7" spans="1:3" ht="13.5">
      <c r="A7" s="104" t="s">
        <v>156</v>
      </c>
      <c r="B7" s="104"/>
      <c r="C7" s="104"/>
    </row>
    <row r="8" spans="1:3" ht="13.5">
      <c r="A8" s="104" t="s">
        <v>157</v>
      </c>
      <c r="B8" s="104"/>
      <c r="C8" s="104"/>
    </row>
    <row r="9" spans="1:4" ht="13.5">
      <c r="A9" s="104" t="s">
        <v>158</v>
      </c>
      <c r="B9" s="104"/>
      <c r="C9" s="104"/>
      <c r="D9" s="49"/>
    </row>
    <row r="10" spans="1:7" ht="13.5">
      <c r="A10" s="105" t="s">
        <v>384</v>
      </c>
      <c r="B10" s="104"/>
      <c r="C10" s="104"/>
      <c r="G10" s="48">
        <v>5008</v>
      </c>
    </row>
    <row r="11" spans="1:3" ht="13.5">
      <c r="A11" s="104" t="s">
        <v>159</v>
      </c>
      <c r="B11" s="104"/>
      <c r="C11" s="104"/>
    </row>
    <row r="12" spans="1:7" ht="13.5">
      <c r="A12" s="104" t="s">
        <v>160</v>
      </c>
      <c r="B12" s="104"/>
      <c r="C12" s="104"/>
      <c r="D12" s="104"/>
      <c r="E12" s="104"/>
      <c r="G12" s="48">
        <v>72327157</v>
      </c>
    </row>
    <row r="13" spans="1:7" ht="13.5">
      <c r="A13" s="104" t="s">
        <v>161</v>
      </c>
      <c r="B13" s="104"/>
      <c r="C13" s="104"/>
      <c r="G13" s="48">
        <v>2330000</v>
      </c>
    </row>
    <row r="14" spans="1:7" ht="13.5">
      <c r="A14" s="104" t="s">
        <v>162</v>
      </c>
      <c r="B14" s="104"/>
      <c r="C14" s="104"/>
      <c r="G14" s="48">
        <v>850000</v>
      </c>
    </row>
    <row r="15" spans="1:7" ht="13.5">
      <c r="A15" s="104" t="s">
        <v>163</v>
      </c>
      <c r="B15" s="104"/>
      <c r="C15" s="104"/>
      <c r="G15" s="48">
        <v>5300000</v>
      </c>
    </row>
    <row r="16" spans="1:3" ht="13.5">
      <c r="A16" s="104" t="s">
        <v>164</v>
      </c>
      <c r="B16" s="104"/>
      <c r="C16" s="104"/>
    </row>
    <row r="17" spans="1:7" ht="13.5">
      <c r="A17" s="104" t="s">
        <v>165</v>
      </c>
      <c r="B17" s="104"/>
      <c r="C17" s="104"/>
      <c r="G17" s="48">
        <v>49335550</v>
      </c>
    </row>
    <row r="18" spans="1:3" ht="13.5">
      <c r="A18" s="104" t="s">
        <v>166</v>
      </c>
      <c r="B18" s="104"/>
      <c r="C18" s="104"/>
    </row>
    <row r="19" spans="1:7" ht="13.5">
      <c r="A19" s="104" t="s">
        <v>167</v>
      </c>
      <c r="B19" s="104"/>
      <c r="C19" s="104"/>
      <c r="G19" s="48">
        <v>147326500</v>
      </c>
    </row>
    <row r="20" spans="1:7" ht="13.5">
      <c r="A20" s="104" t="s">
        <v>168</v>
      </c>
      <c r="B20" s="104"/>
      <c r="C20" s="104"/>
      <c r="G20" s="48">
        <v>11025255</v>
      </c>
    </row>
    <row r="21" spans="1:7" ht="13.5">
      <c r="A21" s="104" t="s">
        <v>169</v>
      </c>
      <c r="B21" s="104"/>
      <c r="C21" s="104"/>
      <c r="G21" s="48">
        <v>1014220</v>
      </c>
    </row>
    <row r="22" spans="1:3" ht="13.5">
      <c r="A22" s="104" t="s">
        <v>170</v>
      </c>
      <c r="B22" s="104"/>
      <c r="C22" s="104"/>
    </row>
    <row r="23" spans="1:7" ht="13.5">
      <c r="A23" s="104" t="s">
        <v>171</v>
      </c>
      <c r="B23" s="104"/>
      <c r="C23" s="104"/>
      <c r="G23" s="48">
        <v>10390414</v>
      </c>
    </row>
    <row r="24" spans="1:7" ht="13.5">
      <c r="A24" s="104" t="s">
        <v>172</v>
      </c>
      <c r="B24" s="104"/>
      <c r="C24" s="104"/>
      <c r="G24" s="48">
        <v>6619</v>
      </c>
    </row>
    <row r="25" spans="1:7" ht="13.5">
      <c r="A25" s="104" t="s">
        <v>173</v>
      </c>
      <c r="B25" s="104"/>
      <c r="C25" s="104"/>
      <c r="G25" s="50">
        <v>396449</v>
      </c>
    </row>
    <row r="26" spans="1:9" ht="13.5">
      <c r="A26" s="104"/>
      <c r="B26" s="104"/>
      <c r="C26" s="104"/>
      <c r="D26" s="104" t="s">
        <v>174</v>
      </c>
      <c r="E26" s="104"/>
      <c r="I26" s="48">
        <f>SUM(G10:G25)</f>
        <v>300307172</v>
      </c>
    </row>
    <row r="27" spans="1:3" ht="13.5">
      <c r="A27" s="104" t="s">
        <v>175</v>
      </c>
      <c r="B27" s="104"/>
      <c r="C27" s="104"/>
    </row>
    <row r="28" spans="1:3" ht="13.5">
      <c r="A28" s="104" t="s">
        <v>176</v>
      </c>
      <c r="B28" s="104"/>
      <c r="C28" s="46"/>
    </row>
    <row r="29" spans="1:7" ht="13.5">
      <c r="A29" s="104" t="s">
        <v>177</v>
      </c>
      <c r="B29" s="104"/>
      <c r="C29" s="104"/>
      <c r="G29" s="48">
        <v>51584775</v>
      </c>
    </row>
    <row r="30" spans="1:7" ht="13.5">
      <c r="A30" s="104" t="s">
        <v>178</v>
      </c>
      <c r="B30" s="104"/>
      <c r="C30" s="104"/>
      <c r="G30" s="48">
        <v>47489118</v>
      </c>
    </row>
    <row r="31" spans="1:7" ht="13.5">
      <c r="A31" s="104" t="s">
        <v>179</v>
      </c>
      <c r="B31" s="104"/>
      <c r="C31" s="104"/>
      <c r="G31" s="48">
        <v>1987989</v>
      </c>
    </row>
    <row r="32" spans="1:7" ht="13.5">
      <c r="A32" s="104" t="s">
        <v>180</v>
      </c>
      <c r="B32" s="104"/>
      <c r="C32" s="104"/>
      <c r="G32" s="48">
        <v>88689592</v>
      </c>
    </row>
    <row r="33" spans="1:7" ht="13.5">
      <c r="A33" s="104" t="s">
        <v>181</v>
      </c>
      <c r="B33" s="104"/>
      <c r="C33" s="104"/>
      <c r="D33" s="104"/>
      <c r="G33" s="48">
        <v>7476349</v>
      </c>
    </row>
    <row r="34" spans="1:7" ht="13.5">
      <c r="A34" s="104" t="s">
        <v>182</v>
      </c>
      <c r="B34" s="104"/>
      <c r="C34" s="104"/>
      <c r="D34" s="104"/>
      <c r="G34" s="48">
        <v>3255049</v>
      </c>
    </row>
    <row r="35" spans="1:7" ht="13.5">
      <c r="A35" s="104" t="s">
        <v>183</v>
      </c>
      <c r="B35" s="104"/>
      <c r="C35" s="104"/>
      <c r="G35" s="48">
        <v>33002200</v>
      </c>
    </row>
    <row r="36" spans="1:7" ht="13.5">
      <c r="A36" s="104" t="s">
        <v>184</v>
      </c>
      <c r="B36" s="104"/>
      <c r="C36" s="104"/>
      <c r="G36" s="48">
        <v>5300000</v>
      </c>
    </row>
    <row r="37" spans="1:3" ht="13.5">
      <c r="A37" s="104" t="s">
        <v>185</v>
      </c>
      <c r="B37" s="104"/>
      <c r="C37" s="104"/>
    </row>
    <row r="38" spans="1:7" ht="13.5">
      <c r="A38" s="104" t="s">
        <v>186</v>
      </c>
      <c r="B38" s="104"/>
      <c r="C38" s="104"/>
      <c r="G38" s="48">
        <v>12835357</v>
      </c>
    </row>
    <row r="39" spans="1:7" ht="13.5">
      <c r="A39" s="104" t="s">
        <v>187</v>
      </c>
      <c r="B39" s="104"/>
      <c r="C39" s="104"/>
      <c r="G39" s="48">
        <v>2015415</v>
      </c>
    </row>
    <row r="40" spans="1:7" ht="13.5">
      <c r="A40" s="104" t="s">
        <v>188</v>
      </c>
      <c r="B40" s="104"/>
      <c r="C40" s="104"/>
      <c r="G40" s="48">
        <v>2076644</v>
      </c>
    </row>
    <row r="41" spans="1:7" ht="13.5">
      <c r="A41" s="104" t="s">
        <v>189</v>
      </c>
      <c r="B41" s="104"/>
      <c r="C41" s="104"/>
      <c r="G41" s="48">
        <v>6278440</v>
      </c>
    </row>
    <row r="42" spans="1:7" ht="13.5">
      <c r="A42" s="104" t="s">
        <v>190</v>
      </c>
      <c r="B42" s="104"/>
      <c r="C42" s="104"/>
      <c r="G42" s="48">
        <v>2330274</v>
      </c>
    </row>
    <row r="43" spans="1:11" ht="13.5">
      <c r="A43" s="104" t="s">
        <v>191</v>
      </c>
      <c r="B43" s="104"/>
      <c r="C43" s="104"/>
      <c r="G43" s="48">
        <v>4618547</v>
      </c>
      <c r="I43" s="104"/>
      <c r="J43" s="104"/>
      <c r="K43" s="104"/>
    </row>
    <row r="44" spans="1:7" ht="13.5">
      <c r="A44" s="104" t="s">
        <v>192</v>
      </c>
      <c r="B44" s="104"/>
      <c r="C44" s="104"/>
      <c r="G44" s="48">
        <v>5878247</v>
      </c>
    </row>
    <row r="45" spans="1:7" ht="13.5">
      <c r="A45" s="104" t="s">
        <v>193</v>
      </c>
      <c r="B45" s="104"/>
      <c r="C45" s="104"/>
      <c r="G45" s="48">
        <v>412119</v>
      </c>
    </row>
    <row r="46" spans="1:7" ht="13.5">
      <c r="A46" s="104" t="s">
        <v>194</v>
      </c>
      <c r="B46" s="104"/>
      <c r="C46" s="104"/>
      <c r="G46" s="48">
        <v>3901873</v>
      </c>
    </row>
    <row r="47" spans="1:7" ht="13.5">
      <c r="A47" s="104" t="s">
        <v>195</v>
      </c>
      <c r="B47" s="104"/>
      <c r="C47" s="104"/>
      <c r="G47" s="48">
        <v>1011979</v>
      </c>
    </row>
    <row r="48" spans="1:7" ht="13.5">
      <c r="A48" s="104" t="s">
        <v>196</v>
      </c>
      <c r="B48" s="104"/>
      <c r="C48" s="104"/>
      <c r="G48" s="48">
        <v>351202</v>
      </c>
    </row>
    <row r="49" spans="1:7" ht="13.5">
      <c r="A49" s="104" t="s">
        <v>197</v>
      </c>
      <c r="B49" s="104"/>
      <c r="C49" s="104"/>
      <c r="G49" s="48">
        <v>1227357</v>
      </c>
    </row>
    <row r="50" spans="1:7" ht="13.5">
      <c r="A50" s="104" t="s">
        <v>198</v>
      </c>
      <c r="B50" s="104"/>
      <c r="C50" s="104"/>
      <c r="G50" s="50">
        <v>8706602</v>
      </c>
    </row>
    <row r="51" spans="1:9" ht="13.5">
      <c r="A51" s="104"/>
      <c r="B51" s="104"/>
      <c r="C51" s="104"/>
      <c r="D51" s="104" t="s">
        <v>199</v>
      </c>
      <c r="E51" s="104"/>
      <c r="I51" s="50">
        <f>SUM(G29:G50)</f>
        <v>290429128</v>
      </c>
    </row>
    <row r="52" spans="1:9" ht="13.5">
      <c r="A52" s="104"/>
      <c r="B52" s="104"/>
      <c r="C52" s="104"/>
      <c r="D52" s="104" t="s">
        <v>200</v>
      </c>
      <c r="E52" s="104"/>
      <c r="I52" s="48">
        <f>I26-I51</f>
        <v>9878044</v>
      </c>
    </row>
    <row r="53" spans="1:3" ht="13.5">
      <c r="A53" s="104" t="s">
        <v>201</v>
      </c>
      <c r="B53" s="104"/>
      <c r="C53" s="104"/>
    </row>
    <row r="54" spans="1:9" ht="13.5">
      <c r="A54" s="104"/>
      <c r="B54" s="104"/>
      <c r="C54" s="104"/>
      <c r="D54" s="104" t="s">
        <v>202</v>
      </c>
      <c r="E54" s="104"/>
      <c r="F54" s="104"/>
      <c r="I54" s="48">
        <v>0</v>
      </c>
    </row>
    <row r="55" spans="1:6" ht="13.5">
      <c r="A55" s="46"/>
      <c r="B55" s="46"/>
      <c r="C55" s="46"/>
      <c r="D55" s="46"/>
      <c r="E55" s="46"/>
      <c r="F55" s="46"/>
    </row>
    <row r="56" spans="1:9" ht="13.5" customHeight="1">
      <c r="A56" s="104"/>
      <c r="B56" s="104"/>
      <c r="C56" s="104"/>
      <c r="D56" s="104" t="s">
        <v>203</v>
      </c>
      <c r="E56" s="104"/>
      <c r="F56" s="104"/>
      <c r="I56" s="51">
        <f>I52+I54</f>
        <v>9878044</v>
      </c>
    </row>
    <row r="57" spans="1:6" ht="13.5" hidden="1">
      <c r="A57" s="104"/>
      <c r="B57" s="104"/>
      <c r="C57" s="104"/>
      <c r="D57" s="104"/>
      <c r="E57" s="104"/>
      <c r="F57" s="104"/>
    </row>
    <row r="58" spans="1:9" ht="13.5">
      <c r="A58" s="104"/>
      <c r="B58" s="104"/>
      <c r="C58" s="104"/>
      <c r="D58" s="104" t="s">
        <v>204</v>
      </c>
      <c r="E58" s="104"/>
      <c r="F58" s="104"/>
      <c r="I58" s="50">
        <v>326586268</v>
      </c>
    </row>
    <row r="59" spans="1:9" ht="13.5">
      <c r="A59" s="104"/>
      <c r="B59" s="104"/>
      <c r="C59" s="104"/>
      <c r="D59" s="104" t="s">
        <v>205</v>
      </c>
      <c r="E59" s="104"/>
      <c r="F59" s="104"/>
      <c r="I59" s="48">
        <f>SUM(I56:I58)</f>
        <v>336464312</v>
      </c>
    </row>
    <row r="60" spans="1:3" ht="13.5">
      <c r="A60" s="104"/>
      <c r="B60" s="104"/>
      <c r="C60" s="104"/>
    </row>
    <row r="61" spans="1:3" ht="13.5">
      <c r="A61" s="104" t="s">
        <v>206</v>
      </c>
      <c r="B61" s="104"/>
      <c r="C61" s="104"/>
    </row>
    <row r="62" spans="1:7" ht="13.5">
      <c r="A62" s="104" t="s">
        <v>207</v>
      </c>
      <c r="B62" s="104"/>
      <c r="C62" s="104"/>
      <c r="G62" s="48">
        <v>5300000</v>
      </c>
    </row>
    <row r="63" spans="1:7" ht="13.5">
      <c r="A63" s="104" t="s">
        <v>208</v>
      </c>
      <c r="B63" s="104"/>
      <c r="C63" s="104"/>
      <c r="G63" s="50">
        <v>-5300000</v>
      </c>
    </row>
    <row r="64" spans="1:9" ht="13.5">
      <c r="A64" s="104"/>
      <c r="B64" s="104"/>
      <c r="C64" s="104"/>
      <c r="D64" s="104" t="s">
        <v>209</v>
      </c>
      <c r="E64" s="104"/>
      <c r="F64" s="104"/>
      <c r="I64" s="48">
        <f>G62+G63</f>
        <v>0</v>
      </c>
    </row>
    <row r="65" spans="1:3" ht="13.5">
      <c r="A65" s="104"/>
      <c r="B65" s="104"/>
      <c r="C65" s="104"/>
    </row>
    <row r="66" spans="1:9" ht="13.5">
      <c r="A66" s="104"/>
      <c r="B66" s="104"/>
      <c r="C66" s="104"/>
      <c r="D66" s="104" t="s">
        <v>210</v>
      </c>
      <c r="E66" s="104"/>
      <c r="F66" s="104"/>
      <c r="I66" s="50">
        <v>0</v>
      </c>
    </row>
    <row r="67" spans="1:3" ht="13.5">
      <c r="A67" s="104"/>
      <c r="B67" s="104"/>
      <c r="C67" s="104"/>
    </row>
    <row r="68" spans="1:9" ht="14.25" thickBot="1">
      <c r="A68" s="104" t="s">
        <v>211</v>
      </c>
      <c r="B68" s="104"/>
      <c r="C68" s="104"/>
      <c r="I68" s="52">
        <f>I59+I66</f>
        <v>336464312</v>
      </c>
    </row>
    <row r="69" spans="1:3" ht="14.25" thickTop="1">
      <c r="A69" s="104"/>
      <c r="B69" s="104"/>
      <c r="C69" s="104"/>
    </row>
  </sheetData>
  <mergeCells count="78">
    <mergeCell ref="D1:G1"/>
    <mergeCell ref="D2:G2"/>
    <mergeCell ref="C4:G4"/>
    <mergeCell ref="D64:F64"/>
    <mergeCell ref="A60:C60"/>
    <mergeCell ref="A61:C61"/>
    <mergeCell ref="A53:C53"/>
    <mergeCell ref="A54:C54"/>
    <mergeCell ref="A56:C56"/>
    <mergeCell ref="A57:C57"/>
    <mergeCell ref="D66:F66"/>
    <mergeCell ref="A48:C48"/>
    <mergeCell ref="A49:C49"/>
    <mergeCell ref="I43:K43"/>
    <mergeCell ref="D57:F57"/>
    <mergeCell ref="D58:F58"/>
    <mergeCell ref="D59:F59"/>
    <mergeCell ref="A66:C66"/>
    <mergeCell ref="A58:C58"/>
    <mergeCell ref="A59:C59"/>
    <mergeCell ref="A67:C67"/>
    <mergeCell ref="A68:C68"/>
    <mergeCell ref="A69:C69"/>
    <mergeCell ref="A62:C62"/>
    <mergeCell ref="A63:C63"/>
    <mergeCell ref="A64:C64"/>
    <mergeCell ref="A65:C6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34:D34"/>
    <mergeCell ref="A47:C47"/>
    <mergeCell ref="A50:C50"/>
    <mergeCell ref="A39:C39"/>
    <mergeCell ref="A40:C40"/>
    <mergeCell ref="A41:C41"/>
    <mergeCell ref="A42:C42"/>
    <mergeCell ref="A35:C35"/>
    <mergeCell ref="A36:C36"/>
    <mergeCell ref="A52:C52"/>
    <mergeCell ref="A43:C43"/>
    <mergeCell ref="A44:C44"/>
    <mergeCell ref="A45:C45"/>
    <mergeCell ref="A46:C46"/>
    <mergeCell ref="A31:C31"/>
    <mergeCell ref="A32:C32"/>
    <mergeCell ref="A33:D33"/>
    <mergeCell ref="A51:C51"/>
    <mergeCell ref="A24:C24"/>
    <mergeCell ref="A25:C25"/>
    <mergeCell ref="D54:F54"/>
    <mergeCell ref="A26:C26"/>
    <mergeCell ref="A27:C27"/>
    <mergeCell ref="A29:C29"/>
    <mergeCell ref="A30:C30"/>
    <mergeCell ref="A28:B28"/>
    <mergeCell ref="A37:C37"/>
    <mergeCell ref="A38:C38"/>
    <mergeCell ref="A15:C15"/>
    <mergeCell ref="A16:C16"/>
    <mergeCell ref="A17:C17"/>
    <mergeCell ref="D51:E51"/>
    <mergeCell ref="A18:C18"/>
    <mergeCell ref="A19:C19"/>
    <mergeCell ref="A20:C20"/>
    <mergeCell ref="A21:C21"/>
    <mergeCell ref="A22:C22"/>
    <mergeCell ref="A23:C23"/>
    <mergeCell ref="D12:E12"/>
    <mergeCell ref="D26:E26"/>
    <mergeCell ref="D52:E52"/>
    <mergeCell ref="D56:F56"/>
  </mergeCells>
  <printOptions/>
  <pageMargins left="1.1811023622047245" right="0.7874015748031497" top="0.7874015748031497" bottom="0.5905511811023623" header="0.5118110236220472" footer="0.5118110236220472"/>
  <pageSetup orientation="portrait" paperSize="9" scale="88" r:id="rId1"/>
  <headerFooter alignWithMargins="0">
    <oddHeader>&amp;R&amp;"ＭＳ ゴシック,標準"&amp;18
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58" customWidth="1"/>
    <col min="2" max="2" width="10.625" style="58" customWidth="1"/>
    <col min="3" max="3" width="13.75390625" style="58" customWidth="1"/>
    <col min="4" max="6" width="14.50390625" style="58" customWidth="1"/>
    <col min="7" max="7" width="11.25390625" style="58" customWidth="1"/>
    <col min="8" max="16384" width="9.00390625" style="58" customWidth="1"/>
  </cols>
  <sheetData>
    <row r="1" spans="3:6" ht="14.25" customHeight="1">
      <c r="C1" s="109" t="s">
        <v>301</v>
      </c>
      <c r="D1" s="109"/>
      <c r="E1" s="109"/>
      <c r="F1" s="109"/>
    </row>
    <row r="2" ht="14.25" customHeight="1"/>
    <row r="3" spans="3:6" ht="14.25" customHeight="1">
      <c r="C3" s="109" t="s">
        <v>302</v>
      </c>
      <c r="D3" s="109"/>
      <c r="E3" s="109"/>
      <c r="F3" s="109"/>
    </row>
    <row r="4" ht="14.25" customHeight="1"/>
    <row r="5" spans="1:7" ht="14.25" customHeight="1">
      <c r="A5" s="110" t="s">
        <v>303</v>
      </c>
      <c r="B5" s="111"/>
      <c r="C5" s="111"/>
      <c r="D5" s="62" t="s">
        <v>258</v>
      </c>
      <c r="E5" s="63" t="s">
        <v>259</v>
      </c>
      <c r="F5" s="62" t="s">
        <v>260</v>
      </c>
      <c r="G5" s="64" t="s">
        <v>304</v>
      </c>
    </row>
    <row r="6" spans="1:7" ht="14.25" customHeight="1">
      <c r="A6" s="112" t="s">
        <v>305</v>
      </c>
      <c r="B6" s="113"/>
      <c r="C6" s="113"/>
      <c r="D6" s="68"/>
      <c r="E6" s="69"/>
      <c r="F6" s="68"/>
      <c r="G6" s="70"/>
    </row>
    <row r="7" spans="1:7" ht="14.25" customHeight="1">
      <c r="A7" s="114" t="s">
        <v>385</v>
      </c>
      <c r="B7" s="113"/>
      <c r="C7" s="113"/>
      <c r="D7" s="68">
        <v>5008</v>
      </c>
      <c r="E7" s="69">
        <v>5008</v>
      </c>
      <c r="F7" s="68"/>
      <c r="G7" s="70"/>
    </row>
    <row r="8" spans="1:7" ht="14.25" customHeight="1">
      <c r="A8" s="112" t="s">
        <v>306</v>
      </c>
      <c r="B8" s="113"/>
      <c r="C8" s="113"/>
      <c r="D8" s="68"/>
      <c r="E8" s="69"/>
      <c r="F8" s="68"/>
      <c r="G8" s="70"/>
    </row>
    <row r="9" spans="1:7" ht="14.25" customHeight="1">
      <c r="A9" s="112" t="s">
        <v>307</v>
      </c>
      <c r="B9" s="113"/>
      <c r="C9" s="113"/>
      <c r="D9" s="68">
        <v>72327157</v>
      </c>
      <c r="E9" s="69">
        <v>72327157</v>
      </c>
      <c r="F9" s="68"/>
      <c r="G9" s="70"/>
    </row>
    <row r="10" spans="1:7" ht="14.25" customHeight="1">
      <c r="A10" s="112" t="s">
        <v>308</v>
      </c>
      <c r="B10" s="113"/>
      <c r="C10" s="113"/>
      <c r="D10" s="68">
        <v>2330000</v>
      </c>
      <c r="E10" s="69">
        <v>2330000</v>
      </c>
      <c r="F10" s="68"/>
      <c r="G10" s="70"/>
    </row>
    <row r="11" spans="1:7" ht="14.25" customHeight="1">
      <c r="A11" s="112" t="s">
        <v>309</v>
      </c>
      <c r="B11" s="113"/>
      <c r="C11" s="113"/>
      <c r="D11" s="68">
        <v>850000</v>
      </c>
      <c r="E11" s="71">
        <v>850000</v>
      </c>
      <c r="F11" s="72"/>
      <c r="G11" s="73"/>
    </row>
    <row r="12" spans="1:7" ht="14.25" customHeight="1">
      <c r="A12" s="112" t="s">
        <v>310</v>
      </c>
      <c r="B12" s="113"/>
      <c r="C12" s="113"/>
      <c r="D12" s="68">
        <v>5300000</v>
      </c>
      <c r="E12" s="69">
        <v>5300000</v>
      </c>
      <c r="F12" s="68"/>
      <c r="G12" s="70"/>
    </row>
    <row r="13" spans="1:7" ht="14.25" customHeight="1">
      <c r="A13" s="112" t="s">
        <v>311</v>
      </c>
      <c r="B13" s="113"/>
      <c r="C13" s="113"/>
      <c r="D13" s="68"/>
      <c r="E13" s="69"/>
      <c r="F13" s="68"/>
      <c r="G13" s="70"/>
    </row>
    <row r="14" spans="1:7" ht="14.25" customHeight="1">
      <c r="A14" s="112" t="s">
        <v>312</v>
      </c>
      <c r="B14" s="113"/>
      <c r="C14" s="113"/>
      <c r="D14" s="68">
        <v>49335550</v>
      </c>
      <c r="E14" s="69">
        <v>49335550</v>
      </c>
      <c r="F14" s="68"/>
      <c r="G14" s="70"/>
    </row>
    <row r="15" spans="1:7" ht="14.25" customHeight="1">
      <c r="A15" s="112" t="s">
        <v>313</v>
      </c>
      <c r="B15" s="113"/>
      <c r="C15" s="113"/>
      <c r="D15" s="68">
        <v>147326500</v>
      </c>
      <c r="E15" s="69"/>
      <c r="F15" s="68">
        <v>147326500</v>
      </c>
      <c r="G15" s="70"/>
    </row>
    <row r="16" spans="1:7" ht="14.25" customHeight="1">
      <c r="A16" s="112" t="s">
        <v>314</v>
      </c>
      <c r="B16" s="113"/>
      <c r="C16" s="113"/>
      <c r="D16" s="68">
        <v>11025255</v>
      </c>
      <c r="E16" s="69"/>
      <c r="F16" s="68">
        <v>11025255</v>
      </c>
      <c r="G16" s="70"/>
    </row>
    <row r="17" spans="1:7" ht="14.25" customHeight="1">
      <c r="A17" s="112" t="s">
        <v>315</v>
      </c>
      <c r="B17" s="113"/>
      <c r="C17" s="113"/>
      <c r="D17" s="68">
        <v>1014220</v>
      </c>
      <c r="E17" s="69">
        <v>969595</v>
      </c>
      <c r="F17" s="68">
        <v>44625</v>
      </c>
      <c r="G17" s="70"/>
    </row>
    <row r="18" spans="1:7" ht="14.25" customHeight="1">
      <c r="A18" s="112" t="s">
        <v>316</v>
      </c>
      <c r="B18" s="113"/>
      <c r="C18" s="113"/>
      <c r="D18" s="68"/>
      <c r="E18" s="69"/>
      <c r="F18" s="68"/>
      <c r="G18" s="70"/>
    </row>
    <row r="19" spans="1:7" ht="14.25" customHeight="1">
      <c r="A19" s="112" t="s">
        <v>317</v>
      </c>
      <c r="B19" s="113"/>
      <c r="C19" s="113"/>
      <c r="D19" s="68">
        <v>10390414</v>
      </c>
      <c r="E19" s="69">
        <v>940449</v>
      </c>
      <c r="F19" s="68">
        <v>9449965</v>
      </c>
      <c r="G19" s="70"/>
    </row>
    <row r="20" spans="1:7" ht="14.25" customHeight="1">
      <c r="A20" s="112" t="s">
        <v>318</v>
      </c>
      <c r="B20" s="113"/>
      <c r="C20" s="113"/>
      <c r="D20" s="68">
        <v>6619</v>
      </c>
      <c r="E20" s="69">
        <v>6619</v>
      </c>
      <c r="F20" s="68"/>
      <c r="G20" s="70"/>
    </row>
    <row r="21" spans="1:7" ht="14.25" customHeight="1">
      <c r="A21" s="112" t="s">
        <v>319</v>
      </c>
      <c r="B21" s="113"/>
      <c r="C21" s="113"/>
      <c r="D21" s="68">
        <v>396449</v>
      </c>
      <c r="E21" s="69">
        <v>96533</v>
      </c>
      <c r="F21" s="68">
        <v>299916</v>
      </c>
      <c r="G21" s="70"/>
    </row>
    <row r="22" spans="1:7" ht="14.25" customHeight="1">
      <c r="A22" s="115" t="s">
        <v>320</v>
      </c>
      <c r="B22" s="116"/>
      <c r="C22" s="116"/>
      <c r="D22" s="74">
        <f>SUM(D7:D21)</f>
        <v>300307172</v>
      </c>
      <c r="E22" s="75">
        <f>SUM(E7:E21)</f>
        <v>132160911</v>
      </c>
      <c r="F22" s="74">
        <f>SUM(F15:F21)</f>
        <v>168146261</v>
      </c>
      <c r="G22" s="76">
        <v>0</v>
      </c>
    </row>
    <row r="23" spans="1:7" ht="14.25" customHeight="1">
      <c r="A23" s="112" t="s">
        <v>321</v>
      </c>
      <c r="B23" s="113"/>
      <c r="C23" s="113"/>
      <c r="D23" s="68"/>
      <c r="E23" s="69"/>
      <c r="F23" s="68"/>
      <c r="G23" s="70"/>
    </row>
    <row r="24" spans="1:7" ht="14.25" customHeight="1">
      <c r="A24" s="112" t="s">
        <v>322</v>
      </c>
      <c r="B24" s="113"/>
      <c r="C24" s="113"/>
      <c r="D24" s="68"/>
      <c r="E24" s="69"/>
      <c r="F24" s="68"/>
      <c r="G24" s="70"/>
    </row>
    <row r="25" spans="1:7" ht="14.25" customHeight="1">
      <c r="A25" s="112" t="s">
        <v>323</v>
      </c>
      <c r="B25" s="113"/>
      <c r="C25" s="113"/>
      <c r="D25" s="68">
        <v>51584775</v>
      </c>
      <c r="E25" s="69">
        <v>51584775</v>
      </c>
      <c r="F25" s="68"/>
      <c r="G25" s="70"/>
    </row>
    <row r="26" spans="1:7" ht="14.25" customHeight="1">
      <c r="A26" s="112" t="s">
        <v>324</v>
      </c>
      <c r="B26" s="113"/>
      <c r="C26" s="113"/>
      <c r="D26" s="68">
        <v>47489118</v>
      </c>
      <c r="E26" s="69">
        <v>46200816</v>
      </c>
      <c r="F26" s="68">
        <v>1288302</v>
      </c>
      <c r="G26" s="70"/>
    </row>
    <row r="27" spans="1:7" ht="14.25" customHeight="1">
      <c r="A27" s="112" t="s">
        <v>325</v>
      </c>
      <c r="B27" s="113"/>
      <c r="C27" s="113"/>
      <c r="D27" s="68">
        <v>1987989</v>
      </c>
      <c r="E27" s="69">
        <v>1987989</v>
      </c>
      <c r="F27" s="68"/>
      <c r="G27" s="70"/>
    </row>
    <row r="28" spans="1:7" ht="14.25" customHeight="1">
      <c r="A28" s="112" t="s">
        <v>326</v>
      </c>
      <c r="B28" s="113"/>
      <c r="C28" s="113"/>
      <c r="D28" s="68">
        <v>88689592</v>
      </c>
      <c r="E28" s="69"/>
      <c r="F28" s="68">
        <v>88689592</v>
      </c>
      <c r="G28" s="70"/>
    </row>
    <row r="29" spans="1:7" ht="14.25" customHeight="1">
      <c r="A29" s="112" t="s">
        <v>327</v>
      </c>
      <c r="B29" s="113"/>
      <c r="C29" s="113"/>
      <c r="D29" s="68">
        <v>7476349</v>
      </c>
      <c r="E29" s="69">
        <v>7476349</v>
      </c>
      <c r="F29" s="68"/>
      <c r="G29" s="70"/>
    </row>
    <row r="30" spans="1:7" ht="14.25" customHeight="1">
      <c r="A30" s="112" t="s">
        <v>328</v>
      </c>
      <c r="B30" s="113"/>
      <c r="C30" s="113"/>
      <c r="D30" s="68">
        <v>3255049</v>
      </c>
      <c r="E30" s="69">
        <v>2079049</v>
      </c>
      <c r="F30" s="68">
        <v>1176000</v>
      </c>
      <c r="G30" s="70"/>
    </row>
    <row r="31" spans="1:7" ht="14.25" customHeight="1">
      <c r="A31" s="112" t="s">
        <v>329</v>
      </c>
      <c r="B31" s="113"/>
      <c r="C31" s="113"/>
      <c r="D31" s="68">
        <v>33002200</v>
      </c>
      <c r="E31" s="69"/>
      <c r="F31" s="68">
        <v>33002200</v>
      </c>
      <c r="G31" s="70"/>
    </row>
    <row r="32" spans="1:7" ht="14.25" customHeight="1">
      <c r="A32" s="112" t="s">
        <v>330</v>
      </c>
      <c r="B32" s="113"/>
      <c r="C32" s="113"/>
      <c r="D32" s="68">
        <v>5300000</v>
      </c>
      <c r="E32" s="69">
        <v>5300000</v>
      </c>
      <c r="F32" s="68"/>
      <c r="G32" s="70"/>
    </row>
    <row r="33" spans="1:7" ht="14.25" customHeight="1">
      <c r="A33" s="112" t="s">
        <v>331</v>
      </c>
      <c r="B33" s="113"/>
      <c r="C33" s="113"/>
      <c r="D33" s="68"/>
      <c r="E33" s="69"/>
      <c r="F33" s="68"/>
      <c r="G33" s="70"/>
    </row>
    <row r="34" spans="1:7" ht="14.25" customHeight="1">
      <c r="A34" s="112" t="s">
        <v>332</v>
      </c>
      <c r="B34" s="113"/>
      <c r="C34" s="113"/>
      <c r="D34" s="68">
        <v>12835357</v>
      </c>
      <c r="E34" s="69">
        <v>12835357</v>
      </c>
      <c r="F34" s="68"/>
      <c r="G34" s="70"/>
    </row>
    <row r="35" spans="1:7" ht="14.25" customHeight="1">
      <c r="A35" s="112" t="s">
        <v>333</v>
      </c>
      <c r="B35" s="113"/>
      <c r="C35" s="113"/>
      <c r="D35" s="68">
        <v>2015415</v>
      </c>
      <c r="E35" s="69">
        <v>626795</v>
      </c>
      <c r="F35" s="68">
        <v>1388620</v>
      </c>
      <c r="G35" s="70"/>
    </row>
    <row r="36" spans="1:7" ht="14.25" customHeight="1">
      <c r="A36" s="112" t="s">
        <v>334</v>
      </c>
      <c r="B36" s="113"/>
      <c r="C36" s="113"/>
      <c r="D36" s="68">
        <v>2076644</v>
      </c>
      <c r="E36" s="69">
        <v>2076644</v>
      </c>
      <c r="F36" s="68"/>
      <c r="G36" s="70"/>
    </row>
    <row r="37" spans="1:7" ht="14.25" customHeight="1">
      <c r="A37" s="112" t="s">
        <v>335</v>
      </c>
      <c r="B37" s="113"/>
      <c r="C37" s="113"/>
      <c r="D37" s="68">
        <v>6278440</v>
      </c>
      <c r="E37" s="69">
        <v>6278440</v>
      </c>
      <c r="F37" s="68"/>
      <c r="G37" s="70"/>
    </row>
    <row r="38" spans="1:7" ht="14.25" customHeight="1">
      <c r="A38" s="112" t="s">
        <v>336</v>
      </c>
      <c r="B38" s="113"/>
      <c r="C38" s="113"/>
      <c r="D38" s="68">
        <v>2330274</v>
      </c>
      <c r="E38" s="69">
        <v>724423</v>
      </c>
      <c r="F38" s="68">
        <v>1605851</v>
      </c>
      <c r="G38" s="70"/>
    </row>
    <row r="39" spans="1:7" ht="14.25" customHeight="1">
      <c r="A39" s="112" t="s">
        <v>337</v>
      </c>
      <c r="B39" s="113"/>
      <c r="C39" s="113"/>
      <c r="D39" s="68">
        <v>4618547</v>
      </c>
      <c r="E39" s="69">
        <v>1436369</v>
      </c>
      <c r="F39" s="68">
        <v>3182178</v>
      </c>
      <c r="G39" s="70"/>
    </row>
    <row r="40" spans="1:7" ht="14.25" customHeight="1">
      <c r="A40" s="112" t="s">
        <v>338</v>
      </c>
      <c r="B40" s="113"/>
      <c r="C40" s="113"/>
      <c r="D40" s="68">
        <v>5878247</v>
      </c>
      <c r="E40" s="69">
        <v>1828135</v>
      </c>
      <c r="F40" s="68">
        <v>4050112</v>
      </c>
      <c r="G40" s="70"/>
    </row>
    <row r="41" spans="1:7" ht="14.25" customHeight="1">
      <c r="A41" s="112" t="s">
        <v>339</v>
      </c>
      <c r="B41" s="113"/>
      <c r="C41" s="113"/>
      <c r="D41" s="68">
        <v>412119</v>
      </c>
      <c r="E41" s="69">
        <v>128170</v>
      </c>
      <c r="F41" s="68">
        <v>283949</v>
      </c>
      <c r="G41" s="70"/>
    </row>
    <row r="42" spans="1:7" ht="14.25" customHeight="1">
      <c r="A42" s="112" t="s">
        <v>340</v>
      </c>
      <c r="B42" s="113"/>
      <c r="C42" s="113"/>
      <c r="D42" s="68">
        <v>3901873</v>
      </c>
      <c r="E42" s="69">
        <v>1213483</v>
      </c>
      <c r="F42" s="68">
        <v>2688390</v>
      </c>
      <c r="G42" s="70"/>
    </row>
    <row r="43" spans="1:7" ht="14.25" customHeight="1">
      <c r="A43" s="112" t="s">
        <v>341</v>
      </c>
      <c r="B43" s="113"/>
      <c r="C43" s="113"/>
      <c r="D43" s="68">
        <v>1011979</v>
      </c>
      <c r="E43" s="69">
        <v>1011979</v>
      </c>
      <c r="F43" s="68"/>
      <c r="G43" s="70"/>
    </row>
    <row r="44" spans="1:7" ht="14.25" customHeight="1">
      <c r="A44" s="112" t="s">
        <v>342</v>
      </c>
      <c r="B44" s="113"/>
      <c r="C44" s="113"/>
      <c r="D44" s="68">
        <v>351202</v>
      </c>
      <c r="E44" s="69">
        <v>175601</v>
      </c>
      <c r="F44" s="68">
        <v>175601</v>
      </c>
      <c r="G44" s="70"/>
    </row>
    <row r="45" spans="1:7" ht="14.25" customHeight="1">
      <c r="A45" s="112" t="s">
        <v>343</v>
      </c>
      <c r="B45" s="113"/>
      <c r="C45" s="113"/>
      <c r="D45" s="68">
        <v>1227357</v>
      </c>
      <c r="E45" s="69">
        <v>380985</v>
      </c>
      <c r="F45" s="68">
        <v>846372</v>
      </c>
      <c r="G45" s="70"/>
    </row>
    <row r="46" spans="1:7" ht="14.25" customHeight="1">
      <c r="A46" s="112" t="s">
        <v>344</v>
      </c>
      <c r="B46" s="113"/>
      <c r="C46" s="113"/>
      <c r="D46" s="68">
        <v>8706602</v>
      </c>
      <c r="E46" s="69">
        <v>3600000</v>
      </c>
      <c r="F46" s="68">
        <v>5106602</v>
      </c>
      <c r="G46" s="70"/>
    </row>
    <row r="47" spans="1:7" ht="14.25" customHeight="1">
      <c r="A47" s="115" t="s">
        <v>345</v>
      </c>
      <c r="B47" s="116"/>
      <c r="C47" s="116"/>
      <c r="D47" s="74">
        <f>SUM(D25:D46)</f>
        <v>290429128</v>
      </c>
      <c r="E47" s="75">
        <f>SUM(E25:E46)</f>
        <v>146945359</v>
      </c>
      <c r="F47" s="74">
        <f>SUM(F26:F46)</f>
        <v>143483769</v>
      </c>
      <c r="G47" s="76">
        <v>0</v>
      </c>
    </row>
    <row r="48" spans="1:7" ht="14.25" customHeight="1">
      <c r="A48" s="115" t="s">
        <v>346</v>
      </c>
      <c r="B48" s="116"/>
      <c r="C48" s="116"/>
      <c r="D48" s="74">
        <v>9878044</v>
      </c>
      <c r="E48" s="75">
        <v>-14784448</v>
      </c>
      <c r="F48" s="74">
        <v>24662492</v>
      </c>
      <c r="G48" s="76">
        <v>0</v>
      </c>
    </row>
    <row r="49" spans="1:7" ht="14.25" customHeight="1">
      <c r="A49" s="112"/>
      <c r="B49" s="113"/>
      <c r="C49" s="113"/>
      <c r="D49" s="68"/>
      <c r="E49" s="69"/>
      <c r="F49" s="68"/>
      <c r="G49" s="70"/>
    </row>
    <row r="50" spans="1:7" ht="14.25" customHeight="1">
      <c r="A50" s="115" t="s">
        <v>347</v>
      </c>
      <c r="B50" s="116"/>
      <c r="C50" s="117"/>
      <c r="D50" s="74">
        <v>0</v>
      </c>
      <c r="E50" s="75"/>
      <c r="F50" s="74"/>
      <c r="G50" s="74">
        <v>0</v>
      </c>
    </row>
    <row r="51" spans="1:7" ht="14.25" customHeight="1">
      <c r="A51" s="112"/>
      <c r="B51" s="113"/>
      <c r="C51" s="113"/>
      <c r="D51" s="68"/>
      <c r="E51" s="69"/>
      <c r="F51" s="68"/>
      <c r="G51" s="70"/>
    </row>
    <row r="52" spans="1:7" ht="14.25" customHeight="1">
      <c r="A52" s="112" t="s">
        <v>203</v>
      </c>
      <c r="B52" s="113"/>
      <c r="C52" s="113"/>
      <c r="D52" s="68">
        <v>9878044</v>
      </c>
      <c r="E52" s="69">
        <v>-14784448</v>
      </c>
      <c r="F52" s="68">
        <v>24662492</v>
      </c>
      <c r="G52" s="70">
        <v>0</v>
      </c>
    </row>
    <row r="53" spans="1:7" ht="14.25" customHeight="1">
      <c r="A53" s="112" t="s">
        <v>348</v>
      </c>
      <c r="B53" s="113"/>
      <c r="C53" s="113"/>
      <c r="D53" s="68">
        <v>326586268</v>
      </c>
      <c r="E53" s="69">
        <v>326586268</v>
      </c>
      <c r="F53" s="68"/>
      <c r="G53" s="70"/>
    </row>
    <row r="54" spans="1:7" ht="14.25" customHeight="1">
      <c r="A54" s="118" t="s">
        <v>349</v>
      </c>
      <c r="B54" s="119"/>
      <c r="C54" s="119"/>
      <c r="D54" s="79">
        <v>336464312</v>
      </c>
      <c r="E54" s="80">
        <v>311801820</v>
      </c>
      <c r="F54" s="79">
        <v>24662492</v>
      </c>
      <c r="G54" s="81">
        <v>0</v>
      </c>
    </row>
    <row r="55" spans="1:7" ht="14.25" customHeight="1">
      <c r="A55" s="112"/>
      <c r="B55" s="113"/>
      <c r="C55" s="113"/>
      <c r="D55" s="68"/>
      <c r="E55" s="69"/>
      <c r="F55" s="68"/>
      <c r="G55" s="70"/>
    </row>
    <row r="56" spans="1:7" ht="14.25" customHeight="1">
      <c r="A56" s="112" t="s">
        <v>350</v>
      </c>
      <c r="B56" s="113"/>
      <c r="C56" s="113"/>
      <c r="D56" s="68"/>
      <c r="E56" s="69"/>
      <c r="F56" s="68"/>
      <c r="G56" s="70"/>
    </row>
    <row r="57" spans="1:7" ht="14.25" customHeight="1">
      <c r="A57" s="112" t="s">
        <v>351</v>
      </c>
      <c r="B57" s="113"/>
      <c r="C57" s="113"/>
      <c r="D57" s="68">
        <v>5300000</v>
      </c>
      <c r="E57" s="69"/>
      <c r="F57" s="68"/>
      <c r="G57" s="70"/>
    </row>
    <row r="58" spans="1:7" ht="14.25" customHeight="1">
      <c r="A58" s="112" t="s">
        <v>352</v>
      </c>
      <c r="B58" s="113"/>
      <c r="C58" s="113"/>
      <c r="D58" s="79">
        <v>-5300000</v>
      </c>
      <c r="E58" s="69"/>
      <c r="F58" s="68"/>
      <c r="G58" s="70"/>
    </row>
    <row r="59" spans="1:7" ht="14.25" customHeight="1">
      <c r="A59" s="112" t="s">
        <v>353</v>
      </c>
      <c r="B59" s="113"/>
      <c r="C59" s="113"/>
      <c r="D59" s="68">
        <v>0</v>
      </c>
      <c r="E59" s="69"/>
      <c r="F59" s="68"/>
      <c r="G59" s="70"/>
    </row>
    <row r="60" spans="1:7" ht="14.25" customHeight="1">
      <c r="A60" s="118" t="s">
        <v>354</v>
      </c>
      <c r="B60" s="119"/>
      <c r="C60" s="119"/>
      <c r="D60" s="79">
        <v>0</v>
      </c>
      <c r="E60" s="80"/>
      <c r="F60" s="79"/>
      <c r="G60" s="81"/>
    </row>
    <row r="61" spans="1:7" ht="14.25" customHeight="1">
      <c r="A61" s="112"/>
      <c r="B61" s="113"/>
      <c r="C61" s="113"/>
      <c r="D61" s="68"/>
      <c r="E61" s="69"/>
      <c r="F61" s="68"/>
      <c r="G61" s="70"/>
    </row>
    <row r="62" spans="1:7" ht="14.25" customHeight="1">
      <c r="A62" s="112" t="s">
        <v>355</v>
      </c>
      <c r="B62" s="113"/>
      <c r="C62" s="113"/>
      <c r="D62" s="68">
        <v>336464312</v>
      </c>
      <c r="E62" s="69">
        <v>311801820</v>
      </c>
      <c r="F62" s="68">
        <v>24662492</v>
      </c>
      <c r="G62" s="70">
        <v>0</v>
      </c>
    </row>
    <row r="63" spans="1:7" ht="14.25" customHeight="1">
      <c r="A63" s="118"/>
      <c r="B63" s="119"/>
      <c r="C63" s="119"/>
      <c r="D63" s="84"/>
      <c r="E63" s="85"/>
      <c r="F63" s="84"/>
      <c r="G63" s="86"/>
    </row>
    <row r="64" spans="1:3" ht="13.5">
      <c r="A64" s="109"/>
      <c r="B64" s="109"/>
      <c r="C64" s="109"/>
    </row>
    <row r="65" spans="1:3" ht="13.5">
      <c r="A65" s="109"/>
      <c r="B65" s="109"/>
      <c r="C65" s="109"/>
    </row>
    <row r="66" spans="1:3" ht="13.5">
      <c r="A66" s="109"/>
      <c r="B66" s="109"/>
      <c r="C66" s="109"/>
    </row>
    <row r="67" spans="1:3" ht="13.5">
      <c r="A67" s="109"/>
      <c r="B67" s="109"/>
      <c r="C67" s="109"/>
    </row>
    <row r="68" spans="1:3" ht="13.5">
      <c r="A68" s="109"/>
      <c r="B68" s="109"/>
      <c r="C68" s="109"/>
    </row>
    <row r="69" spans="1:3" ht="13.5">
      <c r="A69" s="109"/>
      <c r="B69" s="109"/>
      <c r="C69" s="109"/>
    </row>
    <row r="70" spans="1:3" ht="13.5">
      <c r="A70" s="109"/>
      <c r="B70" s="109"/>
      <c r="C70" s="109"/>
    </row>
    <row r="71" spans="1:3" ht="13.5">
      <c r="A71" s="109"/>
      <c r="B71" s="109"/>
      <c r="C71" s="109"/>
    </row>
    <row r="72" spans="1:3" ht="13.5">
      <c r="A72" s="109"/>
      <c r="B72" s="109"/>
      <c r="C72" s="109"/>
    </row>
    <row r="73" spans="1:3" ht="13.5">
      <c r="A73" s="109"/>
      <c r="B73" s="109"/>
      <c r="C73" s="109"/>
    </row>
    <row r="74" spans="1:3" ht="13.5">
      <c r="A74" s="109"/>
      <c r="B74" s="109"/>
      <c r="C74" s="109"/>
    </row>
    <row r="75" spans="1:3" ht="13.5">
      <c r="A75" s="109"/>
      <c r="B75" s="109"/>
      <c r="C75" s="109"/>
    </row>
    <row r="76" spans="1:3" ht="13.5">
      <c r="A76" s="109"/>
      <c r="B76" s="109"/>
      <c r="C76" s="109"/>
    </row>
    <row r="77" spans="1:3" ht="13.5">
      <c r="A77" s="109"/>
      <c r="B77" s="109"/>
      <c r="C77" s="109"/>
    </row>
    <row r="78" spans="1:3" ht="13.5">
      <c r="A78" s="109"/>
      <c r="B78" s="109"/>
      <c r="C78" s="109"/>
    </row>
    <row r="79" spans="1:3" ht="13.5">
      <c r="A79" s="109"/>
      <c r="B79" s="109"/>
      <c r="C79" s="109"/>
    </row>
    <row r="80" spans="1:3" ht="13.5">
      <c r="A80" s="109"/>
      <c r="B80" s="109"/>
      <c r="C80" s="109"/>
    </row>
  </sheetData>
  <mergeCells count="78">
    <mergeCell ref="A79:C79"/>
    <mergeCell ref="A80:C80"/>
    <mergeCell ref="A75:C75"/>
    <mergeCell ref="A76:C76"/>
    <mergeCell ref="A77:C77"/>
    <mergeCell ref="A78:C78"/>
    <mergeCell ref="A71:C71"/>
    <mergeCell ref="A72:C72"/>
    <mergeCell ref="A73:C73"/>
    <mergeCell ref="A74:C74"/>
    <mergeCell ref="A67:C67"/>
    <mergeCell ref="A68:C68"/>
    <mergeCell ref="A69:C69"/>
    <mergeCell ref="A70:C70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C1:F1"/>
    <mergeCell ref="C3:F3"/>
    <mergeCell ref="A5:C5"/>
    <mergeCell ref="A6:C6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SheetLayoutView="100" workbookViewId="0" topLeftCell="A1">
      <selection activeCell="F58" sqref="F58"/>
    </sheetView>
  </sheetViews>
  <sheetFormatPr defaultColWidth="9.00390625" defaultRowHeight="13.5"/>
  <cols>
    <col min="1" max="5" width="9.00390625" style="45" customWidth="1"/>
    <col min="6" max="6" width="12.50390625" style="48" customWidth="1"/>
    <col min="7" max="7" width="9.00390625" style="45" customWidth="1"/>
    <col min="8" max="8" width="12.50390625" style="48" customWidth="1"/>
    <col min="9" max="16384" width="9.00390625" style="45" customWidth="1"/>
  </cols>
  <sheetData>
    <row r="1" ht="13.5">
      <c r="A1" s="49"/>
    </row>
    <row r="3" spans="3:6" ht="13.5">
      <c r="C3" s="107" t="s">
        <v>212</v>
      </c>
      <c r="D3" s="107"/>
      <c r="E3" s="107"/>
      <c r="F3" s="108"/>
    </row>
    <row r="4" ht="13.5">
      <c r="G4" s="53"/>
    </row>
    <row r="5" spans="3:6" ht="13.5">
      <c r="C5" s="120" t="s">
        <v>213</v>
      </c>
      <c r="D5" s="104"/>
      <c r="E5" s="104"/>
      <c r="F5" s="106"/>
    </row>
    <row r="6" spans="3:6" ht="13.5">
      <c r="C6" s="54"/>
      <c r="D6" s="46"/>
      <c r="E6" s="46"/>
      <c r="F6" s="47"/>
    </row>
    <row r="7" spans="1:4" ht="13.5">
      <c r="A7" s="104" t="s">
        <v>214</v>
      </c>
      <c r="B7" s="104"/>
      <c r="C7" s="104"/>
      <c r="D7" s="104"/>
    </row>
    <row r="8" spans="1:4" ht="13.5">
      <c r="A8" s="104" t="s">
        <v>215</v>
      </c>
      <c r="B8" s="104"/>
      <c r="C8" s="104"/>
      <c r="D8" s="104"/>
    </row>
    <row r="9" spans="1:7" ht="13.5">
      <c r="A9" s="104" t="s">
        <v>216</v>
      </c>
      <c r="B9" s="104"/>
      <c r="C9" s="104"/>
      <c r="D9" s="104"/>
      <c r="F9" s="48">
        <v>4592474</v>
      </c>
      <c r="G9" s="55"/>
    </row>
    <row r="10" spans="1:6" ht="13.5">
      <c r="A10" s="104" t="s">
        <v>217</v>
      </c>
      <c r="B10" s="104"/>
      <c r="C10" s="104"/>
      <c r="D10" s="104"/>
      <c r="F10" s="48">
        <v>44426939</v>
      </c>
    </row>
    <row r="11" spans="1:10" ht="13.5">
      <c r="A11" s="104" t="s">
        <v>218</v>
      </c>
      <c r="B11" s="104"/>
      <c r="C11" s="104"/>
      <c r="D11" s="104"/>
      <c r="F11" s="48">
        <v>8314</v>
      </c>
      <c r="G11" s="104"/>
      <c r="H11" s="104"/>
      <c r="I11" s="104"/>
      <c r="J11" s="104"/>
    </row>
    <row r="12" spans="1:6" ht="13.5">
      <c r="A12" s="104" t="s">
        <v>219</v>
      </c>
      <c r="B12" s="104"/>
      <c r="C12" s="104"/>
      <c r="D12" s="104"/>
      <c r="F12" s="48">
        <f>149085901-7000000</f>
        <v>142085901</v>
      </c>
    </row>
    <row r="13" spans="1:6" ht="13.5">
      <c r="A13" s="104" t="s">
        <v>220</v>
      </c>
      <c r="B13" s="104"/>
      <c r="C13" s="104"/>
      <c r="D13" s="104"/>
      <c r="F13" s="48">
        <v>10000000</v>
      </c>
    </row>
    <row r="14" spans="1:6" ht="13.5">
      <c r="A14" s="104" t="s">
        <v>221</v>
      </c>
      <c r="B14" s="104"/>
      <c r="C14" s="104"/>
      <c r="D14" s="104"/>
      <c r="F14" s="48">
        <v>6000000</v>
      </c>
    </row>
    <row r="15" spans="1:6" ht="13.5">
      <c r="A15" s="104" t="s">
        <v>222</v>
      </c>
      <c r="B15" s="104"/>
      <c r="C15" s="104"/>
      <c r="D15" s="104"/>
      <c r="F15" s="48">
        <v>29994516</v>
      </c>
    </row>
    <row r="16" spans="1:6" ht="13.5">
      <c r="A16" s="104" t="s">
        <v>223</v>
      </c>
      <c r="B16" s="104"/>
      <c r="C16" s="104"/>
      <c r="D16" s="104"/>
      <c r="F16" s="48">
        <v>63226250</v>
      </c>
    </row>
    <row r="17" spans="1:6" ht="13.5">
      <c r="A17" s="104" t="s">
        <v>224</v>
      </c>
      <c r="B17" s="104"/>
      <c r="C17" s="104"/>
      <c r="D17" s="104"/>
      <c r="F17" s="48">
        <v>3600000</v>
      </c>
    </row>
    <row r="18" spans="1:6" ht="13.5">
      <c r="A18" s="104" t="s">
        <v>225</v>
      </c>
      <c r="B18" s="104"/>
      <c r="C18" s="104"/>
      <c r="D18" s="104"/>
      <c r="F18" s="48">
        <v>940943</v>
      </c>
    </row>
    <row r="19" spans="1:6" ht="13.5">
      <c r="A19" s="104" t="s">
        <v>226</v>
      </c>
      <c r="B19" s="104"/>
      <c r="C19" s="104"/>
      <c r="D19" s="104"/>
      <c r="F19" s="50">
        <v>3551</v>
      </c>
    </row>
    <row r="20" spans="1:6" ht="13.5">
      <c r="A20" s="104" t="s">
        <v>227</v>
      </c>
      <c r="B20" s="104"/>
      <c r="C20" s="104"/>
      <c r="D20" s="104"/>
      <c r="F20" s="48">
        <f>SUM(F9:F19)</f>
        <v>304878888</v>
      </c>
    </row>
    <row r="21" spans="1:4" ht="13.5">
      <c r="A21" s="104" t="s">
        <v>228</v>
      </c>
      <c r="B21" s="104"/>
      <c r="C21" s="104"/>
      <c r="D21" s="104"/>
    </row>
    <row r="22" spans="1:4" ht="13.5">
      <c r="A22" s="104" t="s">
        <v>229</v>
      </c>
      <c r="B22" s="104"/>
      <c r="C22" s="104"/>
      <c r="D22" s="104"/>
    </row>
    <row r="23" spans="1:6" ht="13.5">
      <c r="A23" s="104" t="s">
        <v>230</v>
      </c>
      <c r="B23" s="104"/>
      <c r="C23" s="104"/>
      <c r="D23" s="104"/>
      <c r="F23" s="48">
        <v>29112355</v>
      </c>
    </row>
    <row r="24" spans="1:4" ht="13.5" hidden="1">
      <c r="A24" s="104"/>
      <c r="B24" s="104"/>
      <c r="C24" s="104"/>
      <c r="D24" s="104"/>
    </row>
    <row r="25" spans="1:4" ht="13.5">
      <c r="A25" s="104" t="s">
        <v>231</v>
      </c>
      <c r="B25" s="104"/>
      <c r="C25" s="104"/>
      <c r="D25" s="104"/>
    </row>
    <row r="26" spans="1:6" ht="13.5" customHeight="1">
      <c r="A26" s="104" t="s">
        <v>232</v>
      </c>
      <c r="B26" s="104"/>
      <c r="C26" s="104"/>
      <c r="D26" s="104"/>
      <c r="F26" s="48">
        <v>34231737</v>
      </c>
    </row>
    <row r="27" spans="1:4" ht="13.5" hidden="1">
      <c r="A27" s="104"/>
      <c r="B27" s="104"/>
      <c r="C27" s="104"/>
      <c r="D27" s="104"/>
    </row>
    <row r="28" spans="1:6" ht="13.5">
      <c r="A28" s="104" t="s">
        <v>233</v>
      </c>
      <c r="B28" s="104"/>
      <c r="C28" s="104"/>
      <c r="D28" s="104"/>
      <c r="F28" s="48">
        <v>21000000</v>
      </c>
    </row>
    <row r="29" spans="1:6" ht="13.5">
      <c r="A29" s="104" t="s">
        <v>234</v>
      </c>
      <c r="B29" s="104"/>
      <c r="C29" s="104"/>
      <c r="D29" s="104"/>
      <c r="F29" s="48">
        <v>3341800</v>
      </c>
    </row>
    <row r="30" spans="1:6" ht="13.5">
      <c r="A30" s="104" t="s">
        <v>235</v>
      </c>
      <c r="B30" s="104"/>
      <c r="C30" s="104"/>
      <c r="D30" s="104"/>
      <c r="F30" s="48">
        <v>13844471</v>
      </c>
    </row>
    <row r="31" spans="1:6" ht="13.5">
      <c r="A31" s="104" t="s">
        <v>236</v>
      </c>
      <c r="B31" s="104"/>
      <c r="C31" s="104"/>
      <c r="D31" s="104"/>
      <c r="F31" s="50">
        <v>-12554938</v>
      </c>
    </row>
    <row r="32" spans="1:6" ht="13.5">
      <c r="A32" s="104" t="s">
        <v>237</v>
      </c>
      <c r="B32" s="104"/>
      <c r="C32" s="104"/>
      <c r="D32" s="104"/>
      <c r="F32" s="48">
        <f>SUM(F23:F31)</f>
        <v>88975425</v>
      </c>
    </row>
    <row r="33" spans="1:8" ht="13.5">
      <c r="A33" s="104" t="s">
        <v>238</v>
      </c>
      <c r="B33" s="104"/>
      <c r="C33" s="104"/>
      <c r="D33" s="104"/>
      <c r="H33" s="50">
        <f>F20+F32</f>
        <v>393854313</v>
      </c>
    </row>
    <row r="34" spans="1:4" ht="13.5">
      <c r="A34" s="104"/>
      <c r="B34" s="104"/>
      <c r="C34" s="104"/>
      <c r="D34" s="104"/>
    </row>
    <row r="35" spans="1:4" ht="13.5">
      <c r="A35" s="104" t="s">
        <v>239</v>
      </c>
      <c r="B35" s="104"/>
      <c r="C35" s="104"/>
      <c r="D35" s="104"/>
    </row>
    <row r="36" spans="1:4" ht="13.5">
      <c r="A36" s="104" t="s">
        <v>240</v>
      </c>
      <c r="B36" s="104"/>
      <c r="C36" s="104"/>
      <c r="D36" s="104"/>
    </row>
    <row r="37" spans="1:6" ht="13.5">
      <c r="A37" s="104" t="s">
        <v>241</v>
      </c>
      <c r="B37" s="104"/>
      <c r="C37" s="104"/>
      <c r="D37" s="104"/>
      <c r="F37" s="48">
        <f>11052955-7000000</f>
        <v>4052955</v>
      </c>
    </row>
    <row r="38" spans="1:6" ht="13.5">
      <c r="A38" s="104" t="s">
        <v>242</v>
      </c>
      <c r="B38" s="104"/>
      <c r="C38" s="104"/>
      <c r="D38" s="104"/>
      <c r="F38" s="48">
        <v>2928794</v>
      </c>
    </row>
    <row r="39" spans="1:6" ht="13.5">
      <c r="A39" s="104" t="s">
        <v>243</v>
      </c>
      <c r="B39" s="104"/>
      <c r="C39" s="104"/>
      <c r="D39" s="104"/>
      <c r="F39" s="48">
        <v>33349352</v>
      </c>
    </row>
    <row r="40" spans="1:6" ht="13.5">
      <c r="A40" s="104" t="s">
        <v>244</v>
      </c>
      <c r="B40" s="104"/>
      <c r="C40" s="104"/>
      <c r="D40" s="104"/>
      <c r="F40" s="51">
        <v>14822100</v>
      </c>
    </row>
    <row r="41" spans="1:6" ht="13.5">
      <c r="A41" s="104" t="s">
        <v>245</v>
      </c>
      <c r="B41" s="104"/>
      <c r="C41" s="104"/>
      <c r="D41" s="104"/>
      <c r="F41" s="50">
        <v>2236800</v>
      </c>
    </row>
    <row r="42" spans="1:6" ht="13.5">
      <c r="A42" s="104" t="s">
        <v>246</v>
      </c>
      <c r="B42" s="104"/>
      <c r="C42" s="104"/>
      <c r="D42" s="104"/>
      <c r="F42" s="48">
        <f>SUM(F37:F41)</f>
        <v>57390001</v>
      </c>
    </row>
    <row r="43" spans="1:4" ht="13.5">
      <c r="A43" s="104" t="s">
        <v>247</v>
      </c>
      <c r="B43" s="104"/>
      <c r="C43" s="104"/>
      <c r="D43" s="104"/>
    </row>
    <row r="44" spans="1:6" ht="13.5">
      <c r="A44" s="104" t="s">
        <v>248</v>
      </c>
      <c r="B44" s="104"/>
      <c r="C44" s="104"/>
      <c r="D44" s="104"/>
      <c r="F44" s="50">
        <v>0</v>
      </c>
    </row>
    <row r="45" spans="1:8" ht="13.5">
      <c r="A45" s="104" t="s">
        <v>249</v>
      </c>
      <c r="B45" s="104"/>
      <c r="C45" s="104"/>
      <c r="D45" s="104"/>
      <c r="H45" s="48">
        <f>F42+F44</f>
        <v>57390001</v>
      </c>
    </row>
    <row r="46" spans="1:4" ht="13.5">
      <c r="A46" s="104"/>
      <c r="B46" s="104"/>
      <c r="C46" s="104"/>
      <c r="D46" s="104"/>
    </row>
    <row r="47" spans="1:4" ht="13.5">
      <c r="A47" s="104" t="s">
        <v>250</v>
      </c>
      <c r="B47" s="104"/>
      <c r="C47" s="104"/>
      <c r="D47" s="104"/>
    </row>
    <row r="48" spans="1:4" ht="13.5">
      <c r="A48" s="104" t="s">
        <v>251</v>
      </c>
      <c r="B48" s="104"/>
      <c r="C48" s="104"/>
      <c r="D48" s="104"/>
    </row>
    <row r="49" spans="1:4" ht="13.5">
      <c r="A49" s="104" t="s">
        <v>252</v>
      </c>
      <c r="B49" s="104"/>
      <c r="C49" s="104"/>
      <c r="D49" s="104"/>
    </row>
    <row r="50" spans="1:8" ht="13.5">
      <c r="A50" s="104" t="s">
        <v>253</v>
      </c>
      <c r="B50" s="104"/>
      <c r="C50" s="104"/>
      <c r="D50" s="104"/>
      <c r="H50" s="50">
        <f>'正味財産増減計算書'!I68</f>
        <v>336464312</v>
      </c>
    </row>
    <row r="51" spans="1:8" ht="14.25" thickBot="1">
      <c r="A51" s="104" t="s">
        <v>254</v>
      </c>
      <c r="B51" s="104"/>
      <c r="C51" s="104"/>
      <c r="D51" s="104"/>
      <c r="E51" s="104"/>
      <c r="H51" s="56">
        <f>SUM(H45:H50)</f>
        <v>393854313</v>
      </c>
    </row>
    <row r="52" spans="1:4" ht="13.5">
      <c r="A52" s="104"/>
      <c r="B52" s="104"/>
      <c r="C52" s="104"/>
      <c r="D52" s="104"/>
    </row>
    <row r="53" spans="1:4" ht="13.5">
      <c r="A53" s="104"/>
      <c r="B53" s="104"/>
      <c r="C53" s="104"/>
      <c r="D53" s="104"/>
    </row>
    <row r="54" spans="1:4" ht="13.5">
      <c r="A54" s="104"/>
      <c r="B54" s="104"/>
      <c r="C54" s="104"/>
      <c r="D54" s="104"/>
    </row>
    <row r="55" spans="1:4" ht="13.5">
      <c r="A55" s="104"/>
      <c r="B55" s="104"/>
      <c r="C55" s="104"/>
      <c r="D55" s="104"/>
    </row>
    <row r="56" spans="1:4" ht="13.5">
      <c r="A56" s="104"/>
      <c r="B56" s="104"/>
      <c r="C56" s="104"/>
      <c r="D56" s="104"/>
    </row>
    <row r="57" spans="1:4" ht="13.5">
      <c r="A57" s="104"/>
      <c r="B57" s="104"/>
      <c r="C57" s="104"/>
      <c r="D57" s="104"/>
    </row>
    <row r="58" spans="1:4" ht="13.5">
      <c r="A58" s="104"/>
      <c r="B58" s="104"/>
      <c r="C58" s="104"/>
      <c r="D58" s="104"/>
    </row>
    <row r="59" spans="1:4" ht="13.5">
      <c r="A59" s="104"/>
      <c r="B59" s="104"/>
      <c r="C59" s="104"/>
      <c r="D59" s="104"/>
    </row>
  </sheetData>
  <mergeCells count="56"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30:D30"/>
    <mergeCell ref="A31:D31"/>
    <mergeCell ref="A28:D28"/>
    <mergeCell ref="A32:D32"/>
    <mergeCell ref="A33:D33"/>
    <mergeCell ref="A34:D34"/>
    <mergeCell ref="A35:D35"/>
    <mergeCell ref="A43:D43"/>
    <mergeCell ref="A44:D44"/>
    <mergeCell ref="A36:D36"/>
    <mergeCell ref="A37:D37"/>
    <mergeCell ref="A38:D38"/>
    <mergeCell ref="A39:D39"/>
    <mergeCell ref="A41:D41"/>
    <mergeCell ref="A50:D50"/>
    <mergeCell ref="A52:D52"/>
    <mergeCell ref="C3:F3"/>
    <mergeCell ref="C5:F5"/>
    <mergeCell ref="A45:D45"/>
    <mergeCell ref="A46:D46"/>
    <mergeCell ref="A47:D47"/>
    <mergeCell ref="A48:D48"/>
    <mergeCell ref="A40:D40"/>
    <mergeCell ref="A42:D42"/>
    <mergeCell ref="A57:D57"/>
    <mergeCell ref="A58:D58"/>
    <mergeCell ref="A59:D59"/>
    <mergeCell ref="G11:J11"/>
    <mergeCell ref="A51:E51"/>
    <mergeCell ref="A53:D53"/>
    <mergeCell ref="A54:D54"/>
    <mergeCell ref="A55:D55"/>
    <mergeCell ref="A56:D56"/>
    <mergeCell ref="A49:D49"/>
  </mergeCells>
  <printOptions/>
  <pageMargins left="1.1811023622047245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00390625" defaultRowHeight="13.5"/>
  <cols>
    <col min="1" max="3" width="10.125" style="58" customWidth="1"/>
    <col min="4" max="6" width="13.625" style="58" bestFit="1" customWidth="1"/>
    <col min="7" max="7" width="12.375" style="58" bestFit="1" customWidth="1"/>
    <col min="8" max="16384" width="9.00390625" style="58" customWidth="1"/>
  </cols>
  <sheetData>
    <row r="1" ht="15" customHeight="1">
      <c r="A1" s="57"/>
    </row>
    <row r="2" spans="4:5" ht="15" customHeight="1">
      <c r="D2" s="109" t="s">
        <v>255</v>
      </c>
      <c r="E2" s="109"/>
    </row>
    <row r="3" ht="15" customHeight="1"/>
    <row r="4" spans="4:5" ht="15" customHeight="1">
      <c r="D4" s="109" t="s">
        <v>256</v>
      </c>
      <c r="E4" s="109"/>
    </row>
    <row r="5" ht="15" customHeight="1"/>
    <row r="6" ht="15" customHeight="1"/>
    <row r="7" spans="1:7" ht="15" customHeight="1">
      <c r="A7" s="115" t="s">
        <v>257</v>
      </c>
      <c r="B7" s="116"/>
      <c r="C7" s="116"/>
      <c r="D7" s="62" t="s">
        <v>258</v>
      </c>
      <c r="E7" s="63" t="s">
        <v>259</v>
      </c>
      <c r="F7" s="62" t="s">
        <v>260</v>
      </c>
      <c r="G7" s="64" t="s">
        <v>261</v>
      </c>
    </row>
    <row r="8" spans="1:7" ht="15" customHeight="1">
      <c r="A8" s="112" t="s">
        <v>262</v>
      </c>
      <c r="B8" s="113"/>
      <c r="C8" s="113"/>
      <c r="D8" s="65"/>
      <c r="E8" s="66"/>
      <c r="F8" s="65"/>
      <c r="G8" s="67"/>
    </row>
    <row r="9" spans="1:7" ht="15" customHeight="1">
      <c r="A9" s="112" t="s">
        <v>263</v>
      </c>
      <c r="B9" s="113"/>
      <c r="C9" s="113"/>
      <c r="D9" s="68"/>
      <c r="E9" s="69"/>
      <c r="F9" s="68"/>
      <c r="G9" s="70"/>
    </row>
    <row r="10" spans="1:7" ht="15" customHeight="1">
      <c r="A10" s="112" t="s">
        <v>264</v>
      </c>
      <c r="B10" s="113"/>
      <c r="C10" s="113"/>
      <c r="D10" s="68">
        <v>4592474</v>
      </c>
      <c r="E10" s="69">
        <v>427739</v>
      </c>
      <c r="F10" s="68">
        <v>4164735</v>
      </c>
      <c r="G10" s="70"/>
    </row>
    <row r="11" spans="1:7" ht="15" customHeight="1">
      <c r="A11" s="112" t="s">
        <v>265</v>
      </c>
      <c r="B11" s="113"/>
      <c r="C11" s="113"/>
      <c r="D11" s="68">
        <v>44426939</v>
      </c>
      <c r="E11" s="69">
        <v>24546199</v>
      </c>
      <c r="F11" s="68">
        <v>19880740</v>
      </c>
      <c r="G11" s="70"/>
    </row>
    <row r="12" spans="1:7" ht="15" customHeight="1">
      <c r="A12" s="112" t="s">
        <v>266</v>
      </c>
      <c r="B12" s="113"/>
      <c r="C12" s="113"/>
      <c r="D12" s="68">
        <v>8314</v>
      </c>
      <c r="E12" s="69">
        <v>8314</v>
      </c>
      <c r="F12" s="68"/>
      <c r="G12" s="70"/>
    </row>
    <row r="13" spans="1:7" ht="15" customHeight="1">
      <c r="A13" s="112" t="s">
        <v>267</v>
      </c>
      <c r="B13" s="113"/>
      <c r="C13" s="113"/>
      <c r="D13" s="68">
        <v>142085901</v>
      </c>
      <c r="E13" s="69">
        <v>51800426</v>
      </c>
      <c r="F13" s="68">
        <v>90285475</v>
      </c>
      <c r="G13" s="70"/>
    </row>
    <row r="14" spans="1:7" ht="15" customHeight="1">
      <c r="A14" s="112" t="s">
        <v>268</v>
      </c>
      <c r="B14" s="113"/>
      <c r="C14" s="113"/>
      <c r="D14" s="68">
        <v>10000000</v>
      </c>
      <c r="E14" s="69">
        <v>10000000</v>
      </c>
      <c r="F14" s="68"/>
      <c r="G14" s="70"/>
    </row>
    <row r="15" spans="1:7" ht="15" customHeight="1">
      <c r="A15" s="112" t="s">
        <v>269</v>
      </c>
      <c r="B15" s="113"/>
      <c r="C15" s="113"/>
      <c r="D15" s="68">
        <v>6000000</v>
      </c>
      <c r="E15" s="69"/>
      <c r="F15" s="68">
        <v>6000000</v>
      </c>
      <c r="G15" s="70"/>
    </row>
    <row r="16" spans="1:7" ht="15" customHeight="1">
      <c r="A16" s="112" t="s">
        <v>270</v>
      </c>
      <c r="B16" s="113"/>
      <c r="C16" s="113"/>
      <c r="D16" s="68">
        <v>29994516</v>
      </c>
      <c r="E16" s="69">
        <v>29994516</v>
      </c>
      <c r="F16" s="68"/>
      <c r="G16" s="70"/>
    </row>
    <row r="17" spans="1:7" ht="15" customHeight="1">
      <c r="A17" s="112" t="s">
        <v>271</v>
      </c>
      <c r="B17" s="113"/>
      <c r="C17" s="113"/>
      <c r="D17" s="68">
        <v>63226250</v>
      </c>
      <c r="E17" s="69">
        <v>3005114</v>
      </c>
      <c r="F17" s="68">
        <v>60221136</v>
      </c>
      <c r="G17" s="70"/>
    </row>
    <row r="18" spans="1:7" ht="15" customHeight="1">
      <c r="A18" s="112" t="s">
        <v>272</v>
      </c>
      <c r="B18" s="113"/>
      <c r="C18" s="113"/>
      <c r="D18" s="68">
        <v>3600000</v>
      </c>
      <c r="E18" s="69">
        <v>3600000</v>
      </c>
      <c r="F18" s="68"/>
      <c r="G18" s="70"/>
    </row>
    <row r="19" spans="1:7" ht="15" customHeight="1">
      <c r="A19" s="112" t="s">
        <v>273</v>
      </c>
      <c r="B19" s="113"/>
      <c r="C19" s="113"/>
      <c r="D19" s="68">
        <v>940943</v>
      </c>
      <c r="E19" s="71">
        <v>940943</v>
      </c>
      <c r="F19" s="72"/>
      <c r="G19" s="73"/>
    </row>
    <row r="20" spans="1:7" ht="15" customHeight="1">
      <c r="A20" s="112" t="s">
        <v>274</v>
      </c>
      <c r="B20" s="113"/>
      <c r="C20" s="113"/>
      <c r="D20" s="68">
        <v>3551</v>
      </c>
      <c r="E20" s="69">
        <v>3551</v>
      </c>
      <c r="F20" s="68"/>
      <c r="G20" s="70"/>
    </row>
    <row r="21" spans="1:7" ht="15" customHeight="1">
      <c r="A21" s="115" t="s">
        <v>275</v>
      </c>
      <c r="B21" s="116"/>
      <c r="C21" s="116"/>
      <c r="D21" s="74">
        <f>SUM(D10:D20)</f>
        <v>304878888</v>
      </c>
      <c r="E21" s="75">
        <f>SUM(E10:E20)</f>
        <v>124326802</v>
      </c>
      <c r="F21" s="74">
        <f>SUM(F10:F20)</f>
        <v>180552086</v>
      </c>
      <c r="G21" s="76"/>
    </row>
    <row r="22" spans="1:7" ht="15" customHeight="1">
      <c r="A22" s="112" t="s">
        <v>276</v>
      </c>
      <c r="B22" s="113"/>
      <c r="C22" s="113"/>
      <c r="D22" s="68"/>
      <c r="E22" s="69"/>
      <c r="F22" s="68"/>
      <c r="G22" s="70"/>
    </row>
    <row r="23" spans="1:7" ht="15" customHeight="1">
      <c r="A23" s="112" t="s">
        <v>277</v>
      </c>
      <c r="B23" s="113"/>
      <c r="C23" s="113"/>
      <c r="D23" s="68">
        <v>29112355</v>
      </c>
      <c r="E23" s="69">
        <v>29112355</v>
      </c>
      <c r="F23" s="68"/>
      <c r="G23" s="70"/>
    </row>
    <row r="24" spans="1:7" ht="15" customHeight="1">
      <c r="A24" s="112" t="s">
        <v>278</v>
      </c>
      <c r="B24" s="113"/>
      <c r="C24" s="113"/>
      <c r="D24" s="68">
        <v>34231737</v>
      </c>
      <c r="E24" s="69">
        <v>34231737</v>
      </c>
      <c r="F24" s="68"/>
      <c r="G24" s="70"/>
    </row>
    <row r="25" spans="1:7" ht="15" customHeight="1">
      <c r="A25" s="112" t="s">
        <v>279</v>
      </c>
      <c r="B25" s="113"/>
      <c r="C25" s="113"/>
      <c r="D25" s="68">
        <v>21000000</v>
      </c>
      <c r="E25" s="69"/>
      <c r="F25" s="68"/>
      <c r="G25" s="70">
        <v>21000000</v>
      </c>
    </row>
    <row r="26" spans="1:7" ht="15" customHeight="1">
      <c r="A26" s="112" t="s">
        <v>280</v>
      </c>
      <c r="B26" s="113"/>
      <c r="C26" s="113"/>
      <c r="D26" s="68">
        <v>3341800</v>
      </c>
      <c r="E26" s="69">
        <v>1890400</v>
      </c>
      <c r="F26" s="68">
        <v>1451400</v>
      </c>
      <c r="G26" s="70"/>
    </row>
    <row r="27" spans="1:7" ht="15" customHeight="1">
      <c r="A27" s="112" t="s">
        <v>281</v>
      </c>
      <c r="B27" s="113"/>
      <c r="C27" s="113"/>
      <c r="D27" s="68">
        <v>13844471</v>
      </c>
      <c r="E27" s="69">
        <v>6922236</v>
      </c>
      <c r="F27" s="68">
        <v>6922235</v>
      </c>
      <c r="G27" s="70"/>
    </row>
    <row r="28" spans="1:7" ht="15" customHeight="1">
      <c r="A28" s="112" t="s">
        <v>282</v>
      </c>
      <c r="B28" s="113"/>
      <c r="C28" s="113"/>
      <c r="D28" s="68">
        <v>-12554938</v>
      </c>
      <c r="E28" s="69">
        <v>-6277469</v>
      </c>
      <c r="F28" s="68">
        <v>-6277469</v>
      </c>
      <c r="G28" s="70"/>
    </row>
    <row r="29" spans="1:7" ht="15" customHeight="1">
      <c r="A29" s="115" t="s">
        <v>283</v>
      </c>
      <c r="B29" s="116"/>
      <c r="C29" s="116"/>
      <c r="D29" s="74">
        <f>SUM(D23:D28)</f>
        <v>88975425</v>
      </c>
      <c r="E29" s="75">
        <f>SUM(E23:E28)</f>
        <v>65879259</v>
      </c>
      <c r="F29" s="74">
        <f>SUM(F26:F28)</f>
        <v>2096166</v>
      </c>
      <c r="G29" s="76">
        <v>21000000</v>
      </c>
    </row>
    <row r="30" spans="1:7" ht="15" customHeight="1">
      <c r="A30" s="115" t="s">
        <v>284</v>
      </c>
      <c r="B30" s="116"/>
      <c r="C30" s="116"/>
      <c r="D30" s="74">
        <v>393854313</v>
      </c>
      <c r="E30" s="75">
        <v>190206061</v>
      </c>
      <c r="F30" s="74">
        <v>182648252</v>
      </c>
      <c r="G30" s="76">
        <v>21000000</v>
      </c>
    </row>
    <row r="31" spans="1:7" ht="15" customHeight="1">
      <c r="A31" s="112" t="s">
        <v>285</v>
      </c>
      <c r="B31" s="113"/>
      <c r="C31" s="113"/>
      <c r="D31" s="68"/>
      <c r="E31" s="69"/>
      <c r="F31" s="68"/>
      <c r="G31" s="70"/>
    </row>
    <row r="32" spans="1:7" ht="15" customHeight="1">
      <c r="A32" s="112" t="s">
        <v>286</v>
      </c>
      <c r="B32" s="113"/>
      <c r="C32" s="113"/>
      <c r="D32" s="68"/>
      <c r="E32" s="69"/>
      <c r="F32" s="68"/>
      <c r="G32" s="70"/>
    </row>
    <row r="33" spans="1:7" ht="15" customHeight="1">
      <c r="A33" s="112" t="s">
        <v>287</v>
      </c>
      <c r="B33" s="113"/>
      <c r="C33" s="113"/>
      <c r="D33" s="68">
        <v>4052955</v>
      </c>
      <c r="E33" s="71">
        <v>4052955</v>
      </c>
      <c r="F33" s="72"/>
      <c r="G33" s="73"/>
    </row>
    <row r="34" spans="1:7" ht="15" customHeight="1">
      <c r="A34" s="112" t="s">
        <v>288</v>
      </c>
      <c r="B34" s="113"/>
      <c r="C34" s="113"/>
      <c r="D34" s="68">
        <v>2928794</v>
      </c>
      <c r="E34" s="69">
        <v>286584</v>
      </c>
      <c r="F34" s="68">
        <v>2642210</v>
      </c>
      <c r="G34" s="70"/>
    </row>
    <row r="35" spans="1:7" ht="15" customHeight="1">
      <c r="A35" s="112" t="s">
        <v>289</v>
      </c>
      <c r="B35" s="113"/>
      <c r="C35" s="113"/>
      <c r="D35" s="68">
        <v>33349352</v>
      </c>
      <c r="E35" s="69">
        <v>33349352</v>
      </c>
      <c r="F35" s="68"/>
      <c r="G35" s="70"/>
    </row>
    <row r="36" spans="1:7" ht="15" customHeight="1">
      <c r="A36" s="112" t="s">
        <v>290</v>
      </c>
      <c r="B36" s="113"/>
      <c r="C36" s="113"/>
      <c r="D36" s="68">
        <v>14822100</v>
      </c>
      <c r="E36" s="69"/>
      <c r="F36" s="68">
        <v>14822100</v>
      </c>
      <c r="G36" s="70"/>
    </row>
    <row r="37" spans="1:7" ht="15" customHeight="1">
      <c r="A37" s="112" t="s">
        <v>291</v>
      </c>
      <c r="B37" s="113"/>
      <c r="C37" s="113"/>
      <c r="D37" s="68">
        <v>2236800</v>
      </c>
      <c r="E37" s="69"/>
      <c r="F37" s="68">
        <v>2236800</v>
      </c>
      <c r="G37" s="70"/>
    </row>
    <row r="38" spans="1:7" ht="15" customHeight="1">
      <c r="A38" s="60" t="s">
        <v>292</v>
      </c>
      <c r="B38" s="61"/>
      <c r="C38" s="61"/>
      <c r="D38" s="74">
        <f>SUM(D33:D37)</f>
        <v>57390001</v>
      </c>
      <c r="E38" s="75">
        <f>SUM(E33:E37)</f>
        <v>37688891</v>
      </c>
      <c r="F38" s="74">
        <f>SUM(F34:F37)</f>
        <v>19701110</v>
      </c>
      <c r="G38" s="76"/>
    </row>
    <row r="39" spans="1:7" ht="15" customHeight="1">
      <c r="A39" s="112" t="s">
        <v>293</v>
      </c>
      <c r="B39" s="113"/>
      <c r="C39" s="113"/>
      <c r="D39" s="68"/>
      <c r="E39" s="69"/>
      <c r="F39" s="68"/>
      <c r="G39" s="70"/>
    </row>
    <row r="40" spans="1:8" ht="15" customHeight="1">
      <c r="A40" s="115" t="s">
        <v>294</v>
      </c>
      <c r="B40" s="116"/>
      <c r="C40" s="116"/>
      <c r="D40" s="74">
        <v>0</v>
      </c>
      <c r="E40" s="75">
        <v>0</v>
      </c>
      <c r="F40" s="77">
        <v>0</v>
      </c>
      <c r="G40" s="78"/>
      <c r="H40" s="59"/>
    </row>
    <row r="41" spans="1:7" ht="15" customHeight="1">
      <c r="A41" s="115" t="s">
        <v>295</v>
      </c>
      <c r="B41" s="116"/>
      <c r="C41" s="116"/>
      <c r="D41" s="74">
        <f>SUM(D38:D40)</f>
        <v>57390001</v>
      </c>
      <c r="E41" s="75">
        <f>SUM(E38:E40)</f>
        <v>37688891</v>
      </c>
      <c r="F41" s="74">
        <f>SUM(F38:F40)</f>
        <v>19701110</v>
      </c>
      <c r="G41" s="76"/>
    </row>
    <row r="42" spans="1:7" ht="15" customHeight="1">
      <c r="A42" s="112" t="s">
        <v>296</v>
      </c>
      <c r="B42" s="113"/>
      <c r="C42" s="113"/>
      <c r="D42" s="68"/>
      <c r="E42" s="69"/>
      <c r="F42" s="68"/>
      <c r="G42" s="70"/>
    </row>
    <row r="43" spans="1:7" ht="15" customHeight="1">
      <c r="A43" s="112" t="s">
        <v>297</v>
      </c>
      <c r="B43" s="113"/>
      <c r="C43" s="113"/>
      <c r="D43" s="68">
        <v>0</v>
      </c>
      <c r="E43" s="69"/>
      <c r="F43" s="68"/>
      <c r="G43" s="70"/>
    </row>
    <row r="44" spans="1:7" ht="15" customHeight="1">
      <c r="A44" s="112" t="s">
        <v>298</v>
      </c>
      <c r="B44" s="113"/>
      <c r="C44" s="113"/>
      <c r="D44" s="68">
        <v>336464312</v>
      </c>
      <c r="E44" s="69">
        <v>152517170</v>
      </c>
      <c r="F44" s="68">
        <v>162947142</v>
      </c>
      <c r="G44" s="70">
        <v>21000000</v>
      </c>
    </row>
    <row r="45" spans="1:7" ht="15" customHeight="1">
      <c r="A45" s="115" t="s">
        <v>299</v>
      </c>
      <c r="B45" s="116"/>
      <c r="C45" s="116"/>
      <c r="D45" s="74">
        <v>336464312</v>
      </c>
      <c r="E45" s="75">
        <v>152517170</v>
      </c>
      <c r="F45" s="74">
        <v>162947142</v>
      </c>
      <c r="G45" s="76">
        <v>21000000</v>
      </c>
    </row>
    <row r="46" spans="1:7" ht="15" customHeight="1">
      <c r="A46" s="118" t="s">
        <v>300</v>
      </c>
      <c r="B46" s="119"/>
      <c r="C46" s="119"/>
      <c r="D46" s="79">
        <v>393854313</v>
      </c>
      <c r="E46" s="80">
        <v>190206061</v>
      </c>
      <c r="F46" s="79">
        <v>182648252</v>
      </c>
      <c r="G46" s="81">
        <v>21000000</v>
      </c>
    </row>
    <row r="47" spans="1:7" ht="13.5">
      <c r="A47" s="109"/>
      <c r="B47" s="109"/>
      <c r="C47" s="109"/>
      <c r="D47" s="82"/>
      <c r="E47" s="82"/>
      <c r="F47" s="82"/>
      <c r="G47" s="82"/>
    </row>
    <row r="48" spans="1:3" ht="13.5">
      <c r="A48" s="109"/>
      <c r="B48" s="109"/>
      <c r="C48" s="109"/>
    </row>
    <row r="49" spans="1:3" ht="13.5">
      <c r="A49" s="109"/>
      <c r="B49" s="109"/>
      <c r="C49" s="109"/>
    </row>
    <row r="50" spans="1:3" ht="13.5">
      <c r="A50" s="109"/>
      <c r="B50" s="109"/>
      <c r="C50" s="109"/>
    </row>
    <row r="51" spans="1:3" ht="13.5">
      <c r="A51" s="109"/>
      <c r="B51" s="109"/>
      <c r="C51" s="109"/>
    </row>
    <row r="52" spans="1:3" ht="13.5">
      <c r="A52" s="109"/>
      <c r="B52" s="109"/>
      <c r="C52" s="109"/>
    </row>
    <row r="53" spans="1:3" ht="13.5">
      <c r="A53" s="109"/>
      <c r="B53" s="109"/>
      <c r="C53" s="109"/>
    </row>
    <row r="54" spans="1:3" ht="13.5">
      <c r="A54" s="109"/>
      <c r="B54" s="109"/>
      <c r="C54" s="109"/>
    </row>
    <row r="55" spans="1:3" ht="13.5">
      <c r="A55" s="109"/>
      <c r="B55" s="109"/>
      <c r="C55" s="109"/>
    </row>
    <row r="56" spans="1:3" ht="13.5">
      <c r="A56" s="109"/>
      <c r="B56" s="109"/>
      <c r="C56" s="109"/>
    </row>
  </sheetData>
  <mergeCells count="51">
    <mergeCell ref="D2:E2"/>
    <mergeCell ref="D4:E4"/>
    <mergeCell ref="A49:C49"/>
    <mergeCell ref="A50:C50"/>
    <mergeCell ref="A45:C45"/>
    <mergeCell ref="A46:C46"/>
    <mergeCell ref="A47:C47"/>
    <mergeCell ref="A48:C48"/>
    <mergeCell ref="A41:C41"/>
    <mergeCell ref="A42:C42"/>
    <mergeCell ref="A51:C51"/>
    <mergeCell ref="A56:C56"/>
    <mergeCell ref="A52:C52"/>
    <mergeCell ref="A53:C53"/>
    <mergeCell ref="A54:C54"/>
    <mergeCell ref="A55:C55"/>
    <mergeCell ref="A43:C43"/>
    <mergeCell ref="A44:C44"/>
    <mergeCell ref="A36:C36"/>
    <mergeCell ref="A37:C37"/>
    <mergeCell ref="A39:C39"/>
    <mergeCell ref="A40:C40"/>
    <mergeCell ref="A32:C32"/>
    <mergeCell ref="A33:C33"/>
    <mergeCell ref="A34:C34"/>
    <mergeCell ref="A35:C35"/>
    <mergeCell ref="A27:C27"/>
    <mergeCell ref="A28:C28"/>
    <mergeCell ref="A29:C29"/>
    <mergeCell ref="A31:C31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3"/>
  <sheetViews>
    <sheetView showZeros="0" zoomScale="75" zoomScaleNormal="75" workbookViewId="0" topLeftCell="A1">
      <selection activeCell="A1" sqref="A1:D1"/>
    </sheetView>
  </sheetViews>
  <sheetFormatPr defaultColWidth="9.00390625" defaultRowHeight="13.5"/>
  <cols>
    <col min="1" max="1" width="53.25390625" style="0" customWidth="1"/>
    <col min="2" max="2" width="13.625" style="0" customWidth="1"/>
    <col min="3" max="4" width="12.625" style="0" customWidth="1"/>
  </cols>
  <sheetData>
    <row r="1" spans="1:4" ht="23.25" customHeight="1">
      <c r="A1" s="99" t="s">
        <v>55</v>
      </c>
      <c r="B1" s="99"/>
      <c r="C1" s="99"/>
      <c r="D1" s="99"/>
    </row>
    <row r="2" spans="1:4" ht="14.25" customHeight="1">
      <c r="A2" s="100" t="s">
        <v>140</v>
      </c>
      <c r="B2" s="100"/>
      <c r="C2" s="100"/>
      <c r="D2" s="100"/>
    </row>
    <row r="3" spans="1:4" ht="14.25" customHeight="1" thickBot="1">
      <c r="A3" s="1"/>
      <c r="B3" s="1"/>
      <c r="C3" s="1"/>
      <c r="D3" s="1"/>
    </row>
    <row r="4" spans="1:4" ht="18" customHeight="1" thickBot="1">
      <c r="A4" s="2" t="s">
        <v>54</v>
      </c>
      <c r="B4" s="101" t="s">
        <v>56</v>
      </c>
      <c r="C4" s="101"/>
      <c r="D4" s="101"/>
    </row>
    <row r="5" spans="1:4" ht="15" customHeight="1">
      <c r="A5" s="3" t="s">
        <v>57</v>
      </c>
      <c r="B5" s="4"/>
      <c r="C5" s="4"/>
      <c r="D5" s="4"/>
    </row>
    <row r="6" spans="1:4" ht="15" customHeight="1">
      <c r="A6" s="3" t="s">
        <v>58</v>
      </c>
      <c r="B6" s="4"/>
      <c r="C6" s="4"/>
      <c r="D6" s="4"/>
    </row>
    <row r="7" spans="1:4" ht="15" customHeight="1">
      <c r="A7" s="3" t="s">
        <v>59</v>
      </c>
      <c r="B7" s="4">
        <v>4592474</v>
      </c>
      <c r="C7" s="4"/>
      <c r="D7" s="4"/>
    </row>
    <row r="8" spans="1:4" ht="15" customHeight="1">
      <c r="A8" s="3" t="s">
        <v>60</v>
      </c>
      <c r="B8" s="4">
        <v>24546199</v>
      </c>
      <c r="C8" s="4"/>
      <c r="D8" s="4"/>
    </row>
    <row r="9" spans="1:4" ht="15" customHeight="1">
      <c r="A9" s="3" t="s">
        <v>61</v>
      </c>
      <c r="B9" s="4">
        <v>19880740</v>
      </c>
      <c r="C9" s="4"/>
      <c r="D9" s="4"/>
    </row>
    <row r="10" spans="1:4" ht="15" customHeight="1">
      <c r="A10" s="3" t="s">
        <v>62</v>
      </c>
      <c r="B10" s="4"/>
      <c r="C10" s="4"/>
      <c r="D10" s="4"/>
    </row>
    <row r="11" spans="1:4" ht="15" customHeight="1">
      <c r="A11" s="3" t="s">
        <v>63</v>
      </c>
      <c r="B11" s="4">
        <v>8314</v>
      </c>
      <c r="C11" s="4"/>
      <c r="D11" s="4"/>
    </row>
    <row r="12" spans="1:4" ht="15" customHeight="1">
      <c r="A12" s="3" t="s">
        <v>64</v>
      </c>
      <c r="B12" s="4">
        <v>4572008</v>
      </c>
      <c r="C12" s="4"/>
      <c r="D12" s="4"/>
    </row>
    <row r="13" spans="1:4" ht="15" customHeight="1">
      <c r="A13" s="3" t="s">
        <v>123</v>
      </c>
      <c r="B13" s="4">
        <v>118241609</v>
      </c>
      <c r="C13" s="4"/>
      <c r="D13" s="4"/>
    </row>
    <row r="14" spans="1:4" ht="15" customHeight="1">
      <c r="A14" s="3" t="s">
        <v>124</v>
      </c>
      <c r="B14" s="4">
        <v>15996215</v>
      </c>
      <c r="C14" s="4"/>
      <c r="D14" s="4"/>
    </row>
    <row r="15" spans="1:4" ht="15" customHeight="1">
      <c r="A15" s="3" t="s">
        <v>125</v>
      </c>
      <c r="B15" s="4">
        <v>271293</v>
      </c>
      <c r="C15" s="4"/>
      <c r="D15" s="4"/>
    </row>
    <row r="16" spans="1:4" ht="15" customHeight="1">
      <c r="A16" s="3" t="s">
        <v>106</v>
      </c>
      <c r="B16" s="4">
        <v>3004776</v>
      </c>
      <c r="C16" s="4"/>
      <c r="D16" s="4"/>
    </row>
    <row r="17" spans="1:4" ht="15" customHeight="1">
      <c r="A17" s="3" t="s">
        <v>120</v>
      </c>
      <c r="B17" s="4">
        <v>10000000</v>
      </c>
      <c r="C17" s="4"/>
      <c r="D17" s="4"/>
    </row>
    <row r="18" spans="1:4" ht="15" customHeight="1">
      <c r="A18" s="3" t="s">
        <v>65</v>
      </c>
      <c r="B18" s="4">
        <v>6000000</v>
      </c>
      <c r="C18" s="4"/>
      <c r="D18" s="4"/>
    </row>
    <row r="19" spans="1:4" ht="15" customHeight="1">
      <c r="A19" s="3" t="s">
        <v>121</v>
      </c>
      <c r="B19" s="4">
        <v>29994516</v>
      </c>
      <c r="C19" s="4"/>
      <c r="D19" s="4"/>
    </row>
    <row r="20" spans="1:4" ht="15" customHeight="1">
      <c r="A20" s="3" t="s">
        <v>66</v>
      </c>
      <c r="B20" s="4">
        <v>3005114</v>
      </c>
      <c r="C20" s="4"/>
      <c r="D20" s="4"/>
    </row>
    <row r="21" spans="1:4" ht="15" customHeight="1">
      <c r="A21" s="3" t="s">
        <v>144</v>
      </c>
      <c r="B21" s="4">
        <v>60221136</v>
      </c>
      <c r="C21" s="4"/>
      <c r="D21" s="4"/>
    </row>
    <row r="22" spans="1:4" ht="15" customHeight="1">
      <c r="A22" s="3" t="s">
        <v>146</v>
      </c>
      <c r="B22" s="4">
        <v>3600000</v>
      </c>
      <c r="C22" s="4"/>
      <c r="D22" s="4"/>
    </row>
    <row r="23" spans="1:4" ht="15" customHeight="1">
      <c r="A23" s="3" t="s">
        <v>145</v>
      </c>
      <c r="B23" s="4">
        <v>940943</v>
      </c>
      <c r="C23" s="4"/>
      <c r="D23" s="4"/>
    </row>
    <row r="24" spans="1:4" ht="15" customHeight="1">
      <c r="A24" s="3" t="s">
        <v>152</v>
      </c>
      <c r="B24" s="11">
        <v>3551</v>
      </c>
      <c r="C24" s="4"/>
      <c r="D24" s="4"/>
    </row>
    <row r="25" spans="1:4" ht="15" customHeight="1">
      <c r="A25" s="12" t="s">
        <v>67</v>
      </c>
      <c r="B25" s="4"/>
      <c r="C25" s="4">
        <f>SUM(B7:B25)</f>
        <v>304878888</v>
      </c>
      <c r="D25" s="4"/>
    </row>
    <row r="26" spans="1:4" ht="15" customHeight="1">
      <c r="A26" s="3" t="s">
        <v>68</v>
      </c>
      <c r="B26" s="4"/>
      <c r="C26" s="4"/>
      <c r="D26" s="4"/>
    </row>
    <row r="27" spans="1:4" ht="15" customHeight="1">
      <c r="A27" s="3" t="s">
        <v>69</v>
      </c>
      <c r="B27" s="4"/>
      <c r="C27" s="4"/>
      <c r="D27" s="4"/>
    </row>
    <row r="28" spans="1:4" ht="15" customHeight="1">
      <c r="A28" s="3" t="s">
        <v>126</v>
      </c>
      <c r="B28" s="4">
        <v>10112355</v>
      </c>
      <c r="C28" s="4"/>
      <c r="D28" s="4"/>
    </row>
    <row r="29" spans="1:4" ht="15" customHeight="1">
      <c r="A29" s="3" t="s">
        <v>127</v>
      </c>
      <c r="B29" s="4">
        <v>9000000</v>
      </c>
      <c r="C29" s="4"/>
      <c r="D29" s="4"/>
    </row>
    <row r="30" spans="1:4" ht="15" customHeight="1">
      <c r="A30" s="3" t="s">
        <v>128</v>
      </c>
      <c r="B30" s="11">
        <v>10000000</v>
      </c>
      <c r="C30" s="4"/>
      <c r="D30" s="4"/>
    </row>
    <row r="31" spans="1:4" ht="15" customHeight="1">
      <c r="A31" s="12" t="s">
        <v>70</v>
      </c>
      <c r="B31" s="4">
        <f>SUM(B28:B30)</f>
        <v>29112355</v>
      </c>
      <c r="C31" s="4"/>
      <c r="D31" s="4"/>
    </row>
    <row r="32" spans="1:4" ht="15" customHeight="1">
      <c r="A32" s="3" t="s">
        <v>71</v>
      </c>
      <c r="B32" s="4"/>
      <c r="C32" s="4"/>
      <c r="D32" s="4"/>
    </row>
    <row r="33" spans="1:4" ht="15" customHeight="1">
      <c r="A33" s="13" t="s">
        <v>113</v>
      </c>
      <c r="B33" s="4">
        <v>34231737</v>
      </c>
      <c r="C33" s="4"/>
      <c r="D33" s="4"/>
    </row>
    <row r="34" spans="1:4" ht="15" customHeight="1">
      <c r="A34" s="3" t="s">
        <v>107</v>
      </c>
      <c r="B34" s="4">
        <v>11000000</v>
      </c>
      <c r="C34" s="4"/>
      <c r="D34" s="4"/>
    </row>
    <row r="35" spans="1:4" ht="15" customHeight="1">
      <c r="A35" s="3" t="s">
        <v>129</v>
      </c>
      <c r="B35" s="4">
        <v>10000000</v>
      </c>
      <c r="C35" s="4"/>
      <c r="D35" s="4"/>
    </row>
    <row r="36" spans="1:4" ht="15" customHeight="1">
      <c r="A36" s="3" t="s">
        <v>147</v>
      </c>
      <c r="B36" s="4">
        <v>3341800</v>
      </c>
      <c r="C36" s="4"/>
      <c r="D36" s="4"/>
    </row>
    <row r="37" spans="1:4" ht="15" customHeight="1">
      <c r="A37" s="3" t="s">
        <v>72</v>
      </c>
      <c r="B37" s="4">
        <v>13844471</v>
      </c>
      <c r="C37" s="4"/>
      <c r="D37" s="4"/>
    </row>
    <row r="38" spans="1:4" ht="15" customHeight="1">
      <c r="A38" s="3" t="s">
        <v>73</v>
      </c>
      <c r="B38" s="11">
        <v>-12554938</v>
      </c>
      <c r="C38" s="4"/>
      <c r="D38" s="4"/>
    </row>
    <row r="39" spans="1:4" ht="15" customHeight="1">
      <c r="A39" s="12" t="s">
        <v>74</v>
      </c>
      <c r="B39" s="4">
        <f>SUM(B33:B38)</f>
        <v>59863070</v>
      </c>
      <c r="D39" s="4"/>
    </row>
    <row r="40" spans="1:4" ht="15" customHeight="1">
      <c r="A40" s="12" t="s">
        <v>108</v>
      </c>
      <c r="B40" s="4"/>
      <c r="C40" s="11">
        <f>SUM(B31,B39)</f>
        <v>88975425</v>
      </c>
      <c r="D40" s="4"/>
    </row>
    <row r="41" spans="1:4" ht="15" customHeight="1">
      <c r="A41" s="12" t="s">
        <v>75</v>
      </c>
      <c r="B41" s="4"/>
      <c r="C41" s="4"/>
      <c r="D41" s="4">
        <f>SUM(C25,C40)</f>
        <v>393854313</v>
      </c>
    </row>
    <row r="42" spans="1:4" ht="15" customHeight="1">
      <c r="A42" s="3" t="s">
        <v>76</v>
      </c>
      <c r="B42" s="4"/>
      <c r="C42" s="4"/>
      <c r="D42" s="4"/>
    </row>
    <row r="43" spans="1:4" ht="15" customHeight="1">
      <c r="A43" s="3" t="s">
        <v>77</v>
      </c>
      <c r="B43" s="4"/>
      <c r="C43" s="4"/>
      <c r="D43" s="4"/>
    </row>
    <row r="44" spans="1:4" ht="15" customHeight="1">
      <c r="A44" s="3" t="s">
        <v>149</v>
      </c>
      <c r="B44" s="4">
        <v>4052955</v>
      </c>
      <c r="C44" s="4"/>
      <c r="D44" s="4"/>
    </row>
    <row r="45" spans="1:4" ht="15" customHeight="1">
      <c r="A45" s="3" t="s">
        <v>78</v>
      </c>
      <c r="B45" s="4">
        <v>288794</v>
      </c>
      <c r="C45" s="4"/>
      <c r="D45" s="4"/>
    </row>
    <row r="46" spans="1:4" ht="15" customHeight="1">
      <c r="A46" s="3" t="s">
        <v>79</v>
      </c>
      <c r="B46" s="4">
        <v>2640000</v>
      </c>
      <c r="C46" s="4"/>
      <c r="D46" s="4"/>
    </row>
    <row r="47" spans="1:4" ht="15" customHeight="1">
      <c r="A47" s="3" t="s">
        <v>148</v>
      </c>
      <c r="B47" s="4">
        <v>33349352</v>
      </c>
      <c r="C47" s="4"/>
      <c r="D47" s="4"/>
    </row>
    <row r="48" spans="1:4" ht="15" customHeight="1">
      <c r="A48" s="3" t="s">
        <v>150</v>
      </c>
      <c r="B48" s="4">
        <v>14822100</v>
      </c>
      <c r="C48" s="4"/>
      <c r="D48" s="4"/>
    </row>
    <row r="49" spans="1:4" ht="15" customHeight="1">
      <c r="A49" s="3" t="s">
        <v>151</v>
      </c>
      <c r="B49" s="11">
        <v>2236800</v>
      </c>
      <c r="C49" s="4"/>
      <c r="D49" s="4"/>
    </row>
    <row r="50" spans="1:4" ht="15" customHeight="1">
      <c r="A50" s="12" t="s">
        <v>80</v>
      </c>
      <c r="B50" s="4"/>
      <c r="C50" s="11">
        <f>SUM(B44:B49)</f>
        <v>57390001</v>
      </c>
      <c r="D50" s="4"/>
    </row>
    <row r="51" spans="1:4" ht="15" customHeight="1">
      <c r="A51" s="12" t="s">
        <v>81</v>
      </c>
      <c r="B51" s="4"/>
      <c r="C51" s="4"/>
      <c r="D51" s="4">
        <f>SUM(C50)</f>
        <v>57390001</v>
      </c>
    </row>
    <row r="52" spans="1:4" ht="15" customHeight="1">
      <c r="A52" s="3" t="s">
        <v>130</v>
      </c>
      <c r="B52" s="4"/>
      <c r="C52" s="4"/>
      <c r="D52" s="4">
        <f>D41-D51</f>
        <v>336464312</v>
      </c>
    </row>
    <row r="53" spans="1:4" ht="15" customHeight="1" thickBot="1">
      <c r="A53" s="8"/>
      <c r="B53" s="8"/>
      <c r="C53" s="8"/>
      <c r="D53" s="8"/>
    </row>
  </sheetData>
  <mergeCells count="3">
    <mergeCell ref="A1:D1"/>
    <mergeCell ref="A2:D2"/>
    <mergeCell ref="B4:D4"/>
  </mergeCells>
  <dataValidations count="2">
    <dataValidation allowBlank="1" showInputMessage="1" showErrorMessage="1" imeMode="on" sqref="A1:A65536"/>
    <dataValidation allowBlank="1" showInputMessage="1" showErrorMessage="1" imeMode="off" sqref="C28:C38 B1:C27 D1:D65536 B28:B65536 C40:C65536"/>
  </dataValidations>
  <printOptions horizontalCentered="1"/>
  <pageMargins left="0.5905511811023623" right="0.5905511811023623" top="0.7874015748031497" bottom="0.7874015748031497" header="0.5118110236220472" footer="0.5118110236220472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2"/>
  <sheetViews>
    <sheetView workbookViewId="0" topLeftCell="A2">
      <selection activeCell="A2" sqref="A2"/>
    </sheetView>
  </sheetViews>
  <sheetFormatPr defaultColWidth="9.00390625" defaultRowHeight="13.5"/>
  <cols>
    <col min="1" max="1" width="9.00390625" style="58" customWidth="1"/>
    <col min="2" max="6" width="13.75390625" style="58" customWidth="1"/>
    <col min="7" max="16384" width="9.00390625" style="58" customWidth="1"/>
  </cols>
  <sheetData>
    <row r="2" spans="3:4" ht="13.5">
      <c r="C2" s="121" t="s">
        <v>356</v>
      </c>
      <c r="D2" s="121"/>
    </row>
    <row r="4" spans="3:4" ht="13.5">
      <c r="C4" s="122" t="s">
        <v>357</v>
      </c>
      <c r="D4" s="109"/>
    </row>
    <row r="6" spans="1:2" ht="13.5">
      <c r="A6" s="87" t="s">
        <v>358</v>
      </c>
      <c r="B6" s="87"/>
    </row>
    <row r="7" ht="13.5">
      <c r="A7" s="88" t="s">
        <v>359</v>
      </c>
    </row>
    <row r="8" ht="13.5">
      <c r="A8" s="58" t="s">
        <v>360</v>
      </c>
    </row>
    <row r="9" ht="13.5">
      <c r="A9" s="58" t="s">
        <v>361</v>
      </c>
    </row>
    <row r="10" ht="13.5">
      <c r="A10" s="58" t="s">
        <v>362</v>
      </c>
    </row>
    <row r="12" ht="13.5">
      <c r="A12" s="58" t="s">
        <v>363</v>
      </c>
    </row>
    <row r="14" spans="2:6" ht="13.5">
      <c r="B14" s="89" t="s">
        <v>364</v>
      </c>
      <c r="C14" s="90" t="s">
        <v>365</v>
      </c>
      <c r="D14" s="91" t="s">
        <v>82</v>
      </c>
      <c r="E14" s="90" t="s">
        <v>366</v>
      </c>
      <c r="F14" s="92" t="s">
        <v>367</v>
      </c>
    </row>
    <row r="15" spans="2:6" ht="13.5">
      <c r="B15" s="89" t="s">
        <v>83</v>
      </c>
      <c r="C15" s="93">
        <v>19000000</v>
      </c>
      <c r="D15" s="94"/>
      <c r="E15" s="93"/>
      <c r="F15" s="95">
        <v>19000000</v>
      </c>
    </row>
    <row r="16" spans="2:6" ht="13.5">
      <c r="B16" s="96" t="s">
        <v>85</v>
      </c>
      <c r="C16" s="79">
        <v>10108774</v>
      </c>
      <c r="D16" s="80">
        <v>4001</v>
      </c>
      <c r="E16" s="79">
        <v>420</v>
      </c>
      <c r="F16" s="81">
        <v>10112355</v>
      </c>
    </row>
    <row r="17" spans="2:6" ht="13.5">
      <c r="B17" s="96" t="s">
        <v>368</v>
      </c>
      <c r="C17" s="79">
        <v>29108774</v>
      </c>
      <c r="D17" s="80">
        <v>4001</v>
      </c>
      <c r="E17" s="79">
        <v>420</v>
      </c>
      <c r="F17" s="81">
        <v>29112355</v>
      </c>
    </row>
    <row r="19" ht="13.5">
      <c r="A19" s="58" t="s">
        <v>369</v>
      </c>
    </row>
    <row r="21" spans="2:6" ht="13.5">
      <c r="B21" s="89" t="s">
        <v>370</v>
      </c>
      <c r="C21" s="90" t="s">
        <v>371</v>
      </c>
      <c r="D21" s="91" t="s">
        <v>82</v>
      </c>
      <c r="E21" s="90" t="s">
        <v>366</v>
      </c>
      <c r="F21" s="92" t="s">
        <v>367</v>
      </c>
    </row>
    <row r="22" spans="2:6" ht="13.5">
      <c r="B22" s="83" t="s">
        <v>372</v>
      </c>
      <c r="C22" s="74">
        <v>18000000</v>
      </c>
      <c r="D22" s="75">
        <v>3000000</v>
      </c>
      <c r="E22" s="74"/>
      <c r="F22" s="76">
        <v>21000000</v>
      </c>
    </row>
    <row r="23" spans="2:6" ht="13.5">
      <c r="B23" s="96" t="s">
        <v>368</v>
      </c>
      <c r="C23" s="79">
        <v>18000000</v>
      </c>
      <c r="D23" s="80">
        <v>3000000</v>
      </c>
      <c r="E23" s="79"/>
      <c r="F23" s="81">
        <v>21000000</v>
      </c>
    </row>
    <row r="25" spans="1:10" ht="13.5">
      <c r="A25" s="58" t="s">
        <v>373</v>
      </c>
      <c r="I25" s="59"/>
      <c r="J25" s="59"/>
    </row>
    <row r="27" spans="2:5" ht="13.5">
      <c r="B27" s="89" t="s">
        <v>364</v>
      </c>
      <c r="C27" s="90" t="s">
        <v>374</v>
      </c>
      <c r="D27" s="91" t="s">
        <v>375</v>
      </c>
      <c r="E27" s="90" t="s">
        <v>367</v>
      </c>
    </row>
    <row r="28" spans="2:6" ht="13.5">
      <c r="B28" s="83" t="s">
        <v>376</v>
      </c>
      <c r="C28" s="74">
        <v>13844471</v>
      </c>
      <c r="D28" s="75">
        <v>12554938</v>
      </c>
      <c r="E28" s="74">
        <v>1289533</v>
      </c>
      <c r="F28" s="82"/>
    </row>
    <row r="29" spans="2:6" ht="13.5">
      <c r="B29" s="96" t="s">
        <v>368</v>
      </c>
      <c r="C29" s="79">
        <v>13844471</v>
      </c>
      <c r="D29" s="80">
        <v>12554938</v>
      </c>
      <c r="E29" s="79">
        <v>1289533</v>
      </c>
      <c r="F29" s="82"/>
    </row>
    <row r="31" ht="13.5">
      <c r="A31" s="58" t="s">
        <v>377</v>
      </c>
    </row>
    <row r="33" spans="1:6" ht="13.5">
      <c r="A33" s="110" t="s">
        <v>378</v>
      </c>
      <c r="B33" s="111"/>
      <c r="C33" s="62" t="s">
        <v>371</v>
      </c>
      <c r="D33" s="63" t="s">
        <v>82</v>
      </c>
      <c r="E33" s="62" t="s">
        <v>366</v>
      </c>
      <c r="F33" s="64" t="s">
        <v>367</v>
      </c>
    </row>
    <row r="34" spans="1:6" ht="13.5">
      <c r="A34" s="112" t="s">
        <v>379</v>
      </c>
      <c r="B34" s="113"/>
      <c r="C34" s="68"/>
      <c r="D34" s="69"/>
      <c r="E34" s="68"/>
      <c r="F34" s="70"/>
    </row>
    <row r="35" spans="1:6" ht="13.5">
      <c r="A35" s="112" t="s">
        <v>380</v>
      </c>
      <c r="B35" s="113"/>
      <c r="C35" s="68"/>
      <c r="D35" s="69"/>
      <c r="E35" s="68"/>
      <c r="F35" s="97"/>
    </row>
    <row r="36" spans="1:6" ht="13.5">
      <c r="A36" s="112" t="s">
        <v>381</v>
      </c>
      <c r="B36" s="113"/>
      <c r="C36" s="68">
        <v>0</v>
      </c>
      <c r="D36" s="69">
        <v>2800000</v>
      </c>
      <c r="E36" s="68">
        <v>2800000</v>
      </c>
      <c r="F36" s="70">
        <v>0</v>
      </c>
    </row>
    <row r="37" spans="1:6" ht="13.5">
      <c r="A37" s="112" t="s">
        <v>379</v>
      </c>
      <c r="B37" s="113"/>
      <c r="C37" s="68"/>
      <c r="D37" s="69"/>
      <c r="E37" s="68"/>
      <c r="F37" s="70"/>
    </row>
    <row r="38" spans="1:6" ht="13.5">
      <c r="A38" s="112" t="s">
        <v>380</v>
      </c>
      <c r="B38" s="113"/>
      <c r="C38" s="68"/>
      <c r="D38" s="69"/>
      <c r="E38" s="68"/>
      <c r="F38" s="70"/>
    </row>
    <row r="39" spans="1:6" ht="13.5">
      <c r="A39" s="98" t="s">
        <v>382</v>
      </c>
      <c r="B39" s="85"/>
      <c r="C39" s="79">
        <v>0</v>
      </c>
      <c r="D39" s="80">
        <v>2500000</v>
      </c>
      <c r="E39" s="79">
        <v>2500000</v>
      </c>
      <c r="F39" s="81">
        <v>0</v>
      </c>
    </row>
    <row r="40" spans="1:6" ht="13.5">
      <c r="A40" s="112"/>
      <c r="B40" s="113"/>
      <c r="C40" s="68"/>
      <c r="D40" s="69"/>
      <c r="E40" s="68"/>
      <c r="F40" s="70"/>
    </row>
    <row r="41" spans="1:6" ht="13.5">
      <c r="A41" s="112" t="s">
        <v>383</v>
      </c>
      <c r="B41" s="113"/>
      <c r="C41" s="68">
        <v>0</v>
      </c>
      <c r="D41" s="69">
        <v>5300000</v>
      </c>
      <c r="E41" s="68">
        <v>5300000</v>
      </c>
      <c r="F41" s="70">
        <v>0</v>
      </c>
    </row>
    <row r="42" spans="1:6" ht="13.5">
      <c r="A42" s="98"/>
      <c r="B42" s="85"/>
      <c r="C42" s="84"/>
      <c r="D42" s="85"/>
      <c r="E42" s="84"/>
      <c r="F42" s="86"/>
    </row>
  </sheetData>
  <mergeCells count="10">
    <mergeCell ref="A40:B40"/>
    <mergeCell ref="A41:B41"/>
    <mergeCell ref="A35:B35"/>
    <mergeCell ref="A36:B36"/>
    <mergeCell ref="A37:B37"/>
    <mergeCell ref="A38:B38"/>
    <mergeCell ref="C2:D2"/>
    <mergeCell ref="C4:D4"/>
    <mergeCell ref="A33:B33"/>
    <mergeCell ref="A34:B34"/>
  </mergeCells>
  <printOptions/>
  <pageMargins left="0.7874015748031497" right="0.7874015748031497" top="1.3779527559055118" bottom="0.984251968503937" header="0.5118110236220472" footer="0.5118110236220472"/>
  <pageSetup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K1"/>
    </sheetView>
  </sheetViews>
  <sheetFormatPr defaultColWidth="9.00390625" defaultRowHeight="13.5"/>
  <cols>
    <col min="1" max="1" width="19.75390625" style="0" customWidth="1"/>
    <col min="2" max="2" width="7.00390625" style="0" customWidth="1"/>
    <col min="3" max="4" width="12.625" style="0" customWidth="1"/>
    <col min="5" max="5" width="8.25390625" style="0" customWidth="1"/>
    <col min="6" max="6" width="8.125" style="0" customWidth="1"/>
    <col min="7" max="7" width="6.50390625" style="0" customWidth="1"/>
    <col min="8" max="8" width="11.625" style="0" customWidth="1"/>
    <col min="9" max="10" width="12.625" style="0" customWidth="1"/>
    <col min="11" max="11" width="7.75390625" style="0" customWidth="1"/>
  </cols>
  <sheetData>
    <row r="1" spans="1:11" ht="24" customHeight="1">
      <c r="A1" s="123" t="s">
        <v>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5" customHeight="1">
      <c r="A3" s="124" t="s">
        <v>141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2:11" ht="15" customHeight="1">
      <c r="B4" s="16"/>
      <c r="C4" s="16"/>
      <c r="D4" s="16"/>
      <c r="E4" s="16"/>
      <c r="F4" s="16"/>
      <c r="G4" s="16"/>
      <c r="H4" s="16"/>
      <c r="I4" s="16"/>
      <c r="J4" s="125" t="s">
        <v>87</v>
      </c>
      <c r="K4" s="125"/>
    </row>
    <row r="5" spans="1:11" ht="1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39" customHeight="1">
      <c r="A6" s="17" t="s">
        <v>88</v>
      </c>
      <c r="B6" s="18" t="s">
        <v>89</v>
      </c>
      <c r="C6" s="19" t="s">
        <v>84</v>
      </c>
      <c r="D6" s="18" t="s">
        <v>90</v>
      </c>
      <c r="E6" s="18" t="s">
        <v>91</v>
      </c>
      <c r="F6" s="18" t="s">
        <v>92</v>
      </c>
      <c r="G6" s="19" t="s">
        <v>93</v>
      </c>
      <c r="H6" s="19" t="s">
        <v>94</v>
      </c>
      <c r="I6" s="19" t="s">
        <v>95</v>
      </c>
      <c r="J6" s="19" t="s">
        <v>96</v>
      </c>
      <c r="K6" s="20" t="s">
        <v>97</v>
      </c>
    </row>
    <row r="7" spans="1:11" ht="24" customHeight="1">
      <c r="A7" s="21" t="s">
        <v>98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ht="54" customHeight="1">
      <c r="A8" s="24" t="s">
        <v>99</v>
      </c>
      <c r="B8" s="25">
        <v>10.9</v>
      </c>
      <c r="C8" s="26">
        <v>10939110</v>
      </c>
      <c r="D8" s="26">
        <v>604774</v>
      </c>
      <c r="E8" s="27">
        <v>6</v>
      </c>
      <c r="F8" s="28">
        <v>0.319</v>
      </c>
      <c r="G8" s="29" t="s">
        <v>110</v>
      </c>
      <c r="H8" s="30">
        <f aca="true" t="shared" si="0" ref="H8:H13">IF(TRUNC(C8*0.05)=D8,0,IF(TRUNC(D8*F8)&gt;D8-TRUNC(C8*0.05),D8-TRUNC(C8*0.05),TRUNC(D8*F8)))</f>
        <v>57819</v>
      </c>
      <c r="I8" s="26">
        <f aca="true" t="shared" si="1" ref="I8:I13">C8-J8</f>
        <v>10392155</v>
      </c>
      <c r="J8" s="26">
        <f aca="true" t="shared" si="2" ref="J8:J13">D8-H8</f>
        <v>546955</v>
      </c>
      <c r="K8" s="44" t="s">
        <v>142</v>
      </c>
    </row>
    <row r="9" spans="1:11" ht="30" customHeight="1">
      <c r="A9" s="24" t="s">
        <v>101</v>
      </c>
      <c r="B9" s="25">
        <v>14.5</v>
      </c>
      <c r="C9" s="26">
        <v>138086</v>
      </c>
      <c r="D9" s="26">
        <v>76900</v>
      </c>
      <c r="E9" s="27">
        <v>15</v>
      </c>
      <c r="F9" s="28">
        <v>0.142</v>
      </c>
      <c r="G9" s="29" t="s">
        <v>111</v>
      </c>
      <c r="H9" s="30">
        <f t="shared" si="0"/>
        <v>10919</v>
      </c>
      <c r="I9" s="26">
        <f t="shared" si="1"/>
        <v>72105</v>
      </c>
      <c r="J9" s="26">
        <f t="shared" si="2"/>
        <v>65981</v>
      </c>
      <c r="K9" s="32" t="s">
        <v>100</v>
      </c>
    </row>
    <row r="10" spans="1:11" ht="30" customHeight="1">
      <c r="A10" s="24" t="s">
        <v>102</v>
      </c>
      <c r="B10" s="25">
        <v>14.5</v>
      </c>
      <c r="C10" s="26">
        <v>238140</v>
      </c>
      <c r="D10" s="26">
        <v>132619</v>
      </c>
      <c r="E10" s="27">
        <v>15</v>
      </c>
      <c r="F10" s="28">
        <v>0.142</v>
      </c>
      <c r="G10" s="29" t="s">
        <v>112</v>
      </c>
      <c r="H10" s="30">
        <f t="shared" si="0"/>
        <v>18831</v>
      </c>
      <c r="I10" s="26">
        <f t="shared" si="1"/>
        <v>124352</v>
      </c>
      <c r="J10" s="26">
        <f t="shared" si="2"/>
        <v>113788</v>
      </c>
      <c r="K10" s="32" t="s">
        <v>100</v>
      </c>
    </row>
    <row r="11" spans="1:11" ht="54" customHeight="1">
      <c r="A11" s="24" t="s">
        <v>103</v>
      </c>
      <c r="B11" s="25">
        <v>15.3</v>
      </c>
      <c r="C11" s="26">
        <v>1880235</v>
      </c>
      <c r="D11" s="26">
        <v>578034</v>
      </c>
      <c r="E11" s="27">
        <v>6</v>
      </c>
      <c r="F11" s="28">
        <v>0.319</v>
      </c>
      <c r="G11" s="29" t="s">
        <v>110</v>
      </c>
      <c r="H11" s="30">
        <f t="shared" si="0"/>
        <v>184392</v>
      </c>
      <c r="I11" s="26">
        <f t="shared" si="1"/>
        <v>1486593</v>
      </c>
      <c r="J11" s="26">
        <f t="shared" si="2"/>
        <v>393642</v>
      </c>
      <c r="K11" s="31" t="s">
        <v>100</v>
      </c>
    </row>
    <row r="12" spans="1:11" ht="54" customHeight="1">
      <c r="A12" s="24" t="s">
        <v>104</v>
      </c>
      <c r="B12" s="25">
        <v>15.3</v>
      </c>
      <c r="C12" s="26">
        <v>336000</v>
      </c>
      <c r="D12" s="26">
        <v>103296</v>
      </c>
      <c r="E12" s="27">
        <v>6</v>
      </c>
      <c r="F12" s="28">
        <v>0.319</v>
      </c>
      <c r="G12" s="29" t="s">
        <v>111</v>
      </c>
      <c r="H12" s="30">
        <f t="shared" si="0"/>
        <v>32951</v>
      </c>
      <c r="I12" s="26">
        <f t="shared" si="1"/>
        <v>265655</v>
      </c>
      <c r="J12" s="26">
        <f t="shared" si="2"/>
        <v>70345</v>
      </c>
      <c r="K12" s="31" t="s">
        <v>100</v>
      </c>
    </row>
    <row r="13" spans="1:11" ht="30" customHeight="1" thickBot="1">
      <c r="A13" s="24" t="s">
        <v>117</v>
      </c>
      <c r="B13" s="25">
        <v>16.4</v>
      </c>
      <c r="C13" s="26">
        <v>312900</v>
      </c>
      <c r="D13" s="26">
        <v>145112</v>
      </c>
      <c r="E13" s="27">
        <v>6</v>
      </c>
      <c r="F13" s="28">
        <v>0.319</v>
      </c>
      <c r="G13" s="29" t="s">
        <v>112</v>
      </c>
      <c r="H13" s="30">
        <f t="shared" si="0"/>
        <v>46290</v>
      </c>
      <c r="I13" s="26">
        <f t="shared" si="1"/>
        <v>214078</v>
      </c>
      <c r="J13" s="26">
        <f t="shared" si="2"/>
        <v>98822</v>
      </c>
      <c r="K13" s="32" t="s">
        <v>100</v>
      </c>
    </row>
    <row r="14" spans="1:11" ht="39" customHeight="1" thickBot="1">
      <c r="A14" s="33" t="s">
        <v>105</v>
      </c>
      <c r="B14" s="34"/>
      <c r="C14" s="35">
        <f>SUM(C8:C13)</f>
        <v>13844471</v>
      </c>
      <c r="D14" s="35">
        <f>SUM(D8:D13)</f>
        <v>1640735</v>
      </c>
      <c r="E14" s="34"/>
      <c r="F14" s="34"/>
      <c r="G14" s="36"/>
      <c r="H14" s="35">
        <f>SUM(H8:H13)</f>
        <v>351202</v>
      </c>
      <c r="I14" s="35">
        <f>SUM(I8:I13)</f>
        <v>12554938</v>
      </c>
      <c r="J14" s="35">
        <f>SUM(J8:J13)</f>
        <v>1289533</v>
      </c>
      <c r="K14" s="37"/>
    </row>
  </sheetData>
  <mergeCells count="3">
    <mergeCell ref="A1:K1"/>
    <mergeCell ref="A3:K3"/>
    <mergeCell ref="J4:K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斎藤良夫税理士事務所</dc:creator>
  <cp:keywords/>
  <dc:description/>
  <cp:lastModifiedBy>日本心理学会</cp:lastModifiedBy>
  <cp:lastPrinted>2007-10-19T06:27:48Z</cp:lastPrinted>
  <dcterms:created xsi:type="dcterms:W3CDTF">2003-10-08T01:39:46Z</dcterms:created>
  <dcterms:modified xsi:type="dcterms:W3CDTF">2007-10-19T06:27:53Z</dcterms:modified>
  <cp:category/>
  <cp:version/>
  <cp:contentType/>
  <cp:contentStatus/>
</cp:coreProperties>
</file>